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genharia\Desktop\Fabiana\ETA II\Projeto 7 Cachoeiras - SANAG\Entrega SANAG\Projeto Completo\Projeto Oficial Completo\UTR - ETA II\"/>
    </mc:Choice>
  </mc:AlternateContent>
  <bookViews>
    <workbookView xWindow="0" yWindow="0" windowWidth="28800" windowHeight="12000"/>
  </bookViews>
  <sheets>
    <sheet name="Orçamento UTR II -ARRED" sheetId="2" r:id="rId1"/>
  </sheets>
  <externalReferences>
    <externalReference r:id="rId2"/>
  </externalReferences>
  <definedNames>
    <definedName name="\0">#REF!</definedName>
    <definedName name="___esc15">#REF!</definedName>
    <definedName name="___esc4">#REF!</definedName>
    <definedName name="___esc6">#REF!</definedName>
    <definedName name="__bookmark_1">#REF!</definedName>
    <definedName name="__bookmark_10">#REF!</definedName>
    <definedName name="__bookmark_11">#REF!</definedName>
    <definedName name="__bookmark_12">#REF!</definedName>
    <definedName name="__bookmark_13">#REF!</definedName>
    <definedName name="__bookmark_14">#REF!</definedName>
    <definedName name="__bookmark_15">#REF!</definedName>
    <definedName name="__bookmark_16">#REF!</definedName>
    <definedName name="__bookmark_17">#REF!</definedName>
    <definedName name="__bookmark_18">#REF!</definedName>
    <definedName name="__bookmark_19">#REF!</definedName>
    <definedName name="__bookmark_2">#REF!</definedName>
    <definedName name="__bookmark_20">#REF!</definedName>
    <definedName name="__bookmark_21">#REF!</definedName>
    <definedName name="__bookmark_22">#REF!</definedName>
    <definedName name="__bookmark_23">#REF!</definedName>
    <definedName name="__bookmark_24">#REF!</definedName>
    <definedName name="__bookmark_25">#REF!</definedName>
    <definedName name="__bookmark_26">#REF!</definedName>
    <definedName name="__bookmark_27">#REF!</definedName>
    <definedName name="__bookmark_28">#REF!</definedName>
    <definedName name="__bookmark_29">#REF!</definedName>
    <definedName name="__bookmark_3">#REF!</definedName>
    <definedName name="__bookmark_30">#REF!</definedName>
    <definedName name="__bookmark_31">#REF!</definedName>
    <definedName name="__bookmark_32">#REF!</definedName>
    <definedName name="__bookmark_33">#REF!</definedName>
    <definedName name="__bookmark_34">#REF!</definedName>
    <definedName name="__bookmark_35">#REF!</definedName>
    <definedName name="__bookmark_36">#REF!</definedName>
    <definedName name="__bookmark_37">#REF!</definedName>
    <definedName name="__bookmark_38">#REF!</definedName>
    <definedName name="__bookmark_39">#REF!</definedName>
    <definedName name="__bookmark_4">#REF!</definedName>
    <definedName name="__bookmark_40">#REF!</definedName>
    <definedName name="__bookmark_41">#REF!</definedName>
    <definedName name="__bookmark_42">#REF!</definedName>
    <definedName name="__bookmark_43">#REF!</definedName>
    <definedName name="__bookmark_44">#REF!</definedName>
    <definedName name="__bookmark_45">#REF!</definedName>
    <definedName name="__bookmark_46">#REF!</definedName>
    <definedName name="__bookmark_47">#REF!</definedName>
    <definedName name="__bookmark_48">#REF!</definedName>
    <definedName name="__bookmark_49">#REF!</definedName>
    <definedName name="__bookmark_5">#REF!</definedName>
    <definedName name="__bookmark_50">#REF!</definedName>
    <definedName name="__bookmark_51">#REF!</definedName>
    <definedName name="__bookmark_52">#REF!</definedName>
    <definedName name="__bookmark_53">#REF!</definedName>
    <definedName name="__bookmark_54">#REF!</definedName>
    <definedName name="__bookmark_55">#REF!</definedName>
    <definedName name="__bookmark_56">#REF!</definedName>
    <definedName name="__bookmark_57">#REF!</definedName>
    <definedName name="__bookmark_58">#REF!</definedName>
    <definedName name="__bookmark_59">#REF!</definedName>
    <definedName name="__bookmark_6">#REF!</definedName>
    <definedName name="__bookmark_60">#REF!</definedName>
    <definedName name="__bookmark_61">#REF!</definedName>
    <definedName name="__bookmark_62">#REF!</definedName>
    <definedName name="__bookmark_63">#REF!</definedName>
    <definedName name="__bookmark_64">#REF!</definedName>
    <definedName name="__bookmark_65">#REF!</definedName>
    <definedName name="__bookmark_66">#REF!</definedName>
    <definedName name="__bookmark_67">#REF!</definedName>
    <definedName name="__bookmark_68">#REF!</definedName>
    <definedName name="__bookmark_69">#REF!</definedName>
    <definedName name="__bookmark_7">#REF!</definedName>
    <definedName name="__bookmark_70">#REF!</definedName>
    <definedName name="__bookmark_71">#REF!</definedName>
    <definedName name="__bookmark_72">#REF!</definedName>
    <definedName name="__bookmark_8">#REF!</definedName>
    <definedName name="__bookmark_9">#REF!</definedName>
    <definedName name="__EAB1">#REF!</definedName>
    <definedName name="__EAB2">#REF!</definedName>
    <definedName name="__EAB3">#REF!</definedName>
    <definedName name="__EAB4">#REF!</definedName>
    <definedName name="__eab5">#REF!</definedName>
    <definedName name="__esc15">#REF!</definedName>
    <definedName name="__esc4">#REF!</definedName>
    <definedName name="__esc6">#REF!</definedName>
    <definedName name="_EAB1" localSheetId="0">#REF!</definedName>
    <definedName name="_EAB2" localSheetId="0">#REF!</definedName>
    <definedName name="_EAB3" localSheetId="0">#REF!</definedName>
    <definedName name="_EAB4" localSheetId="0">#REF!</definedName>
    <definedName name="_eab5" localSheetId="0">#REF!</definedName>
    <definedName name="_esc15" localSheetId="0">#REF!</definedName>
    <definedName name="_esc4" localSheetId="0">#REF!</definedName>
    <definedName name="_esc6" localSheetId="0">#REF!</definedName>
    <definedName name="_Fill" localSheetId="0" hidden="1">#REF!</definedName>
    <definedName name="_Fill" hidden="1">#REF!</definedName>
    <definedName name="_xlnm._FilterDatabase" localSheetId="0" hidden="1">'Orçamento UTR II -ARRED'!$B$1:$B$232</definedName>
    <definedName name="_xlnm.Print_Area" localSheetId="0">'Orçamento UTR II -ARRED'!$A$1:$K$234</definedName>
    <definedName name="AreaTeste">#REF!</definedName>
    <definedName name="AreaTeste2">#REF!</definedName>
    <definedName name="Asf" localSheetId="0">#REF!</definedName>
    <definedName name="Asf">#REF!</definedName>
    <definedName name="AUXILIAR">#N/A</definedName>
    <definedName name="_xlnm.Database">#REF!</definedName>
    <definedName name="BDI">#REF!</definedName>
    <definedName name="CélulaInicioPlanilha">#REF!</definedName>
    <definedName name="CélulaResumo">#REF!</definedName>
    <definedName name="Cim" localSheetId="0">#REF!</definedName>
    <definedName name="Cim">#REF!</definedName>
    <definedName name="COEF_LINEAR">#REF!</definedName>
    <definedName name="COTAÇÕES" localSheetId="0">#REF!</definedName>
    <definedName name="COTAÇÕES">#REF!</definedName>
    <definedName name="COTAS">#REF!</definedName>
    <definedName name="_xlnm.Criteria" localSheetId="0">#REF!</definedName>
    <definedName name="_xlnm.Criteria">#REF!</definedName>
    <definedName name="EAB" localSheetId="0" hidden="1">#REF!</definedName>
    <definedName name="EAB" hidden="1">#REF!</definedName>
    <definedName name="EXTENSAO">#REF!</definedName>
    <definedName name="FoFo" localSheetId="0">#REF!</definedName>
    <definedName name="FoFo">#REF!</definedName>
    <definedName name="Format">#REF!</definedName>
    <definedName name="Header">#REF!</definedName>
    <definedName name="K1_">#REF!</definedName>
    <definedName name="K2_">#REF!</definedName>
    <definedName name="K3_">#REF!</definedName>
    <definedName name="LOTES">#REF!</definedName>
    <definedName name="MBV" localSheetId="0">#REF!</definedName>
    <definedName name="MBV">#REF!</definedName>
    <definedName name="Par" localSheetId="0">#REF!</definedName>
    <definedName name="Par">#REF!</definedName>
    <definedName name="PERCAPITA">#REF!</definedName>
    <definedName name="PVC" localSheetId="0">#REF!</definedName>
    <definedName name="PVC">#REF!</definedName>
    <definedName name="RawData">#REF!</definedName>
    <definedName name="RawHeader" localSheetId="0">[1]COPASAXSINAPI_ENXUTO!#REF!</definedName>
    <definedName name="RawHeader">[1]COPASAXSINAPI_ENXUTO!#REF!</definedName>
    <definedName name="TESTE" localSheetId="0">#REF!</definedName>
    <definedName name="TESTE">#REF!</definedName>
    <definedName name="_xlnm.Print_Titles" localSheetId="0">'Orçamento UTR II -ARRED'!$1:$5</definedName>
    <definedName name="VTE" localSheetId="0">#REF!</definedName>
    <definedName name="VTE">#REF!</definedName>
  </definedNames>
  <calcPr calcId="162913"/>
</workbook>
</file>

<file path=xl/calcChain.xml><?xml version="1.0" encoding="utf-8"?>
<calcChain xmlns="http://schemas.openxmlformats.org/spreadsheetml/2006/main">
  <c r="I232" i="2" l="1"/>
  <c r="I231" i="2"/>
  <c r="I228" i="2"/>
  <c r="I226" i="2"/>
  <c r="I224" i="2"/>
  <c r="I223" i="2"/>
  <c r="I221" i="2"/>
  <c r="I219" i="2"/>
  <c r="I218" i="2"/>
  <c r="I217" i="2"/>
  <c r="I216" i="2"/>
  <c r="I215" i="2"/>
  <c r="I214" i="2"/>
  <c r="I212" i="2"/>
  <c r="I207" i="2"/>
  <c r="I208" i="2"/>
  <c r="I206" i="2"/>
  <c r="I203" i="2"/>
  <c r="I201" i="2"/>
  <c r="I199" i="2"/>
  <c r="I197" i="2"/>
  <c r="I196" i="2"/>
  <c r="I192" i="2"/>
  <c r="I193" i="2"/>
  <c r="I194" i="2"/>
  <c r="I191" i="2"/>
  <c r="I187" i="2"/>
  <c r="I185" i="2"/>
  <c r="I186" i="2"/>
  <c r="I184" i="2"/>
  <c r="I183" i="2"/>
  <c r="I181" i="2"/>
  <c r="I182" i="2"/>
  <c r="I180" i="2"/>
  <c r="I179" i="2"/>
  <c r="I176" i="2"/>
  <c r="I174" i="2"/>
  <c r="I172" i="2"/>
  <c r="I164" i="2"/>
  <c r="I165" i="2"/>
  <c r="I166" i="2"/>
  <c r="I167" i="2"/>
  <c r="I168" i="2"/>
  <c r="I169" i="2"/>
  <c r="I170" i="2"/>
  <c r="I163" i="2"/>
  <c r="I161" i="2"/>
  <c r="I157" i="2"/>
  <c r="I153" i="2"/>
  <c r="I154" i="2"/>
  <c r="I152" i="2"/>
  <c r="I148" i="2"/>
  <c r="I149" i="2"/>
  <c r="I150" i="2"/>
  <c r="I151" i="2"/>
  <c r="I147" i="2"/>
  <c r="I146" i="2"/>
  <c r="I145" i="2"/>
  <c r="I144" i="2"/>
  <c r="I141" i="2"/>
  <c r="I140" i="2"/>
  <c r="I139" i="2"/>
  <c r="I138" i="2"/>
  <c r="I127" i="2"/>
  <c r="I128" i="2"/>
  <c r="I129" i="2"/>
  <c r="I130" i="2"/>
  <c r="I131" i="2"/>
  <c r="I132" i="2"/>
  <c r="I133" i="2"/>
  <c r="I134" i="2"/>
  <c r="I135" i="2"/>
  <c r="I136" i="2"/>
  <c r="I126" i="2"/>
  <c r="I125" i="2"/>
  <c r="I118" i="2"/>
  <c r="I119" i="2"/>
  <c r="I120" i="2"/>
  <c r="I121" i="2"/>
  <c r="I122" i="2"/>
  <c r="I123" i="2"/>
  <c r="I117" i="2"/>
  <c r="I116" i="2"/>
  <c r="I114" i="2"/>
  <c r="I107" i="2"/>
  <c r="I108" i="2"/>
  <c r="I109" i="2"/>
  <c r="I110" i="2"/>
  <c r="I111" i="2"/>
  <c r="I112" i="2"/>
  <c r="I106" i="2"/>
  <c r="I103" i="2"/>
  <c r="I104" i="2"/>
  <c r="I102" i="2"/>
  <c r="I101" i="2"/>
  <c r="I100" i="2"/>
  <c r="I99" i="2"/>
  <c r="I96" i="2"/>
  <c r="I97" i="2"/>
  <c r="I98" i="2"/>
  <c r="I95" i="2"/>
  <c r="I93" i="2"/>
  <c r="I89" i="2"/>
  <c r="I88" i="2"/>
  <c r="I83" i="2"/>
  <c r="I84" i="2"/>
  <c r="I85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59" i="2"/>
  <c r="I57" i="2"/>
  <c r="I58" i="2"/>
  <c r="I56" i="2"/>
  <c r="I54" i="2"/>
  <c r="I55" i="2"/>
  <c r="I53" i="2"/>
  <c r="I50" i="2"/>
  <c r="I51" i="2"/>
  <c r="I52" i="2"/>
  <c r="I49" i="2"/>
  <c r="I48" i="2"/>
  <c r="I45" i="2"/>
  <c r="I43" i="2"/>
  <c r="I41" i="2"/>
  <c r="I42" i="2"/>
  <c r="I40" i="2"/>
  <c r="I34" i="2"/>
  <c r="I35" i="2"/>
  <c r="I36" i="2"/>
  <c r="I37" i="2"/>
  <c r="I38" i="2"/>
  <c r="I33" i="2"/>
  <c r="I31" i="2"/>
  <c r="I24" i="2"/>
  <c r="I25" i="2"/>
  <c r="I26" i="2"/>
  <c r="I27" i="2"/>
  <c r="I28" i="2"/>
  <c r="I29" i="2"/>
  <c r="I23" i="2"/>
  <c r="I19" i="2"/>
  <c r="I21" i="2"/>
  <c r="I20" i="2"/>
  <c r="I18" i="2"/>
  <c r="I17" i="2"/>
  <c r="I16" i="2"/>
  <c r="I15" i="2"/>
  <c r="I11" i="2"/>
  <c r="I13" i="2" l="1"/>
  <c r="G10" i="2"/>
  <c r="G12" i="2"/>
  <c r="G14" i="2"/>
  <c r="G22" i="2"/>
  <c r="G30" i="2"/>
  <c r="G32" i="2"/>
  <c r="G39" i="2"/>
  <c r="G44" i="2"/>
  <c r="G47" i="2"/>
  <c r="G46" i="2" s="1"/>
  <c r="G87" i="2"/>
  <c r="G86" i="2" s="1"/>
  <c r="G92" i="2"/>
  <c r="G94" i="2"/>
  <c r="G105" i="2"/>
  <c r="G113" i="2"/>
  <c r="G115" i="2"/>
  <c r="G124" i="2"/>
  <c r="G137" i="2"/>
  <c r="G143" i="2"/>
  <c r="G142" i="2" s="1"/>
  <c r="G156" i="2"/>
  <c r="G155" i="2" s="1"/>
  <c r="G160" i="2"/>
  <c r="G162" i="2"/>
  <c r="G171" i="2"/>
  <c r="G173" i="2"/>
  <c r="G175" i="2"/>
  <c r="G178" i="2"/>
  <c r="G177" i="2" s="1"/>
  <c r="G190" i="2"/>
  <c r="G195" i="2"/>
  <c r="G198" i="2"/>
  <c r="G200" i="2"/>
  <c r="G202" i="2"/>
  <c r="G205" i="2"/>
  <c r="G204" i="2" s="1"/>
  <c r="G211" i="2"/>
  <c r="G213" i="2"/>
  <c r="G220" i="2"/>
  <c r="G222" i="2"/>
  <c r="G225" i="2"/>
  <c r="G227" i="2"/>
  <c r="G230" i="2"/>
  <c r="G229" i="2" s="1"/>
  <c r="G189" i="2" l="1"/>
  <c r="G188" i="2" s="1"/>
  <c r="G210" i="2"/>
  <c r="G209" i="2" s="1"/>
  <c r="G9" i="2"/>
  <c r="G159" i="2"/>
  <c r="G158" i="2" s="1"/>
  <c r="G91" i="2"/>
  <c r="G90" i="2" s="1"/>
  <c r="G8" i="2"/>
  <c r="G7" i="2" s="1"/>
  <c r="G6" i="2" l="1"/>
  <c r="I227" i="2" l="1"/>
  <c r="I225" i="2"/>
  <c r="I220" i="2"/>
  <c r="I211" i="2"/>
  <c r="I202" i="2"/>
  <c r="I200" i="2"/>
  <c r="I198" i="2"/>
  <c r="I175" i="2"/>
  <c r="I173" i="2"/>
  <c r="I171" i="2"/>
  <c r="I160" i="2"/>
  <c r="I156" i="2"/>
  <c r="I113" i="2"/>
  <c r="I92" i="2"/>
  <c r="I44" i="2"/>
  <c r="I30" i="2"/>
  <c r="I12" i="2"/>
  <c r="I105" i="2" l="1"/>
  <c r="I10" i="2"/>
  <c r="I115" i="2"/>
  <c r="I190" i="2"/>
  <c r="I205" i="2"/>
  <c r="I195" i="2"/>
  <c r="I222" i="2"/>
  <c r="I22" i="2"/>
  <c r="I230" i="2"/>
  <c r="I32" i="2"/>
  <c r="I213" i="2"/>
  <c r="I162" i="2"/>
  <c r="I155" i="2"/>
  <c r="I229" i="2" l="1"/>
  <c r="I189" i="2"/>
  <c r="I204" i="2"/>
  <c r="I159" i="2"/>
  <c r="I210" i="2"/>
  <c r="I188" i="2" l="1"/>
  <c r="I209" i="2"/>
  <c r="I94" i="2" l="1"/>
  <c r="I14" i="2" l="1"/>
  <c r="I124" i="2"/>
  <c r="I87" i="2"/>
  <c r="I39" i="2" l="1"/>
  <c r="I86" i="2"/>
  <c r="I137" i="2"/>
  <c r="I178" i="2"/>
  <c r="I143" i="2"/>
  <c r="I9" i="2" l="1"/>
  <c r="I47" i="2"/>
  <c r="I91" i="2"/>
  <c r="I177" i="2"/>
  <c r="I142" i="2"/>
  <c r="I46" i="2" l="1"/>
  <c r="I158" i="2"/>
  <c r="I90" i="2"/>
  <c r="I8" i="2" l="1"/>
  <c r="I7" i="2" s="1"/>
  <c r="I6" i="2" s="1"/>
</calcChain>
</file>

<file path=xl/sharedStrings.xml><?xml version="1.0" encoding="utf-8"?>
<sst xmlns="http://schemas.openxmlformats.org/spreadsheetml/2006/main" count="480" uniqueCount="217">
  <si>
    <t>ESCADA METÁLICA MÓVEL COM UM DEGRAU DE 50 CM E TRÊS DE 25 CM, L= 70 CM E H= 74 CM, CONFORME PROJETO</t>
  </si>
  <si>
    <t>M3</t>
  </si>
  <si>
    <t>ESPIGÃO MACHO E FÊMEA, COM ROSCA BSP, Ø 2.1/2"</t>
  </si>
  <si>
    <t>ESQUADRIAS (JANELA) DE ALUMÍNIO TIPO VENEZIANA - FORNECIMENTO E COLOCAÇÃO</t>
  </si>
  <si>
    <t>EXTRAVASOR E DESCARGA DO PREPARADOR DE POLÍMERO CONFORME PROJETO - FORNECIMENTO E INSTALAÇÃO</t>
  </si>
  <si>
    <t>M</t>
  </si>
  <si>
    <t>LUVA DE F°F°, COM BOLSAS, ( LJGS ), DN 100 MM</t>
  </si>
  <si>
    <t>MANGUEIRA DE PVC FLEXÍVEL, REFORÇADA EM POLIESTER, Ø 2.1/2"</t>
  </si>
  <si>
    <t>PARAFUSO COM PORCA ( PPFIQ ), Ø 24 X 110 MM</t>
  </si>
  <si>
    <t>SAÍDA DE EFLUENTE LÍQUIDO E LODO DA CENTÍFUGA CONFORME PROJETO - FORNECIMENTO E INSTALAÇÃO</t>
  </si>
  <si>
    <t>SAÍDA DE EFLUENTE LÍQUIDO E LODO DO ADENSADOR CONFORME PROJETO - FORNECIMENTO E INSTALAÇÃO</t>
  </si>
  <si>
    <t>SISTEMA DE AERAÇÃO POR AR DÍFUSO, COM UMA GRADE DIVIDIDA EM 04 RAMAIS DE DISTRIBUIÇÃO EM PVC/60 MM, COM DIFUSORES DE BOLHA GROSSA,INCLUSIVE FIXAÇÕES, CONFORME ESPECIFICAÇÃO TÉCNICA</t>
  </si>
  <si>
    <t>SUCÇÃO DO PREPARADOR DE POLÍMERO PARA ALIMENTAÇÃO DAS BOMBAS DE DOSAGEM CONFORME PROJETO - FORNECIMENTO E INSTALAÇÃO</t>
  </si>
  <si>
    <t>SOPRADOR DE CANAL LATERAL MONO ESTÁGIO, COM SAÍDA DE RECALQUE, DN 75 MM, CONFORME ESPECIFICAÇÃO TÉCNICA</t>
  </si>
  <si>
    <t>TAMPÃO DE FERRO FUNDIDO PARA CAIXA DE REGISTRO, TIPO TD5</t>
  </si>
  <si>
    <t>TE DE F°F°COM FLANGES (TFF10), DN 150 X 150 MM</t>
  </si>
  <si>
    <t>TOCO DE F°F°COM FLANGES E ABA DE VEDAÇÃO, (TOFAV10), DN 150 MM</t>
  </si>
  <si>
    <t>TOCO DE F°F°COM FLANGES (TOF10), DN 400 MM L=0,25 M</t>
  </si>
  <si>
    <t>TOCO DE F°F°COM FLANGES (TOF10), DN 150 MM L=0,25 M</t>
  </si>
  <si>
    <t>TOCO DE F°F°COM FLANGES (TOF10), DN 100 MM L=0,50 M</t>
  </si>
  <si>
    <t>TOCO DE F°F°COM FLANGES (TOF10), DN 100 MM L=0,25 M</t>
  </si>
  <si>
    <t>TUBO DE F°F°COM FLANGE E BOLSA (TFB10), DN 400 MM L= 1,00 M</t>
  </si>
  <si>
    <t>TUBO DE F°F°COM FLANGE E PONTA (TFP10), DN 100 MM L= 1,00 M</t>
  </si>
  <si>
    <t>TUBO DE F°F°COM FLANGE E PONTA (TFP10), DN 150 MM L= 1,00 M</t>
  </si>
  <si>
    <t>TUBO DE F°F°COM FLANGE E PONTA (TFP10), DN 400 MM L= 1,00 M</t>
  </si>
  <si>
    <t>TUBO DE F°F°COM FLANGE E PONTA (TFP10), DN 400 MM L= 1,50 M</t>
  </si>
  <si>
    <t>TUBO DE F°F°COM FLANGES (TFL10X), DN 100 MM L= 0,70 M</t>
  </si>
  <si>
    <t>TUBO DE F°F°COM FLANGES (TFL10X), DN 100 MM L= 1,85 M</t>
  </si>
  <si>
    <t>TUBO DE F°F°COM FLANGE E PONTA (TFP10X), DN 100 MM L= 3,50 M</t>
  </si>
  <si>
    <t>VÁLVULA DE RETENÇÃO, OBTURADOR EM BOLA, FLANGEADA CONFORME NBR 7675, DN 100 PN 10</t>
  </si>
  <si>
    <t>REGISTRO DE GAVETA DE F°F°, COM VOLANTE ( R23FV10 ), DN 100 MM</t>
  </si>
  <si>
    <t>REGISTRO DE F°F°, COM FLANGE E CABEÇOTE, ( R23FC10 ), DN 400 MM</t>
  </si>
  <si>
    <t>INSTALAÇÃO DO TRANSPORTE DE AR COMPRIMIDO,(RECALDQUE), CONFORME PROJETO</t>
  </si>
  <si>
    <t>Código</t>
  </si>
  <si>
    <t>ARRUELA C/ BORRACHA ( ABMF ), DN 400 MM</t>
  </si>
  <si>
    <t>UN</t>
  </si>
  <si>
    <t>SE11000/O0-S001</t>
  </si>
  <si>
    <t>CONJUNTO SOPRADOR DE AR, CONFORME PROJETO - INSTALAÇÃO</t>
  </si>
  <si>
    <t>M2</t>
  </si>
  <si>
    <t>INTERLIGAÇÃO DO TANQUE DE LODO ADENSADO A CENTRÍFUGA, CONFORME PROJETO - FORNECIMENTO E INSTALAÇÃO</t>
  </si>
  <si>
    <t>TUBO PVC, SOLDAVEL, DN 75 MM, AGUA FRIA (NBR-5648)</t>
  </si>
  <si>
    <t>LINHA DE RECALQUE ÁGUA PARA LAVAGEM DO ADENSADOR CONFORME PROJETO - FORNECIMENTO E INSTALAÇÃO</t>
  </si>
  <si>
    <t>LINHA DE RECALQUE ÁGUA PARA PREPARADOR DE POLÍMERO CONFORME PROJETO - FORNECIMENTO E INSTALAÇÃO</t>
  </si>
  <si>
    <t>LINHA DE RECALQUE DE POLÍMERO PARA DOSAGEM NA CENTRÍFUGA CONFORME PROJETO - FORNECIMENTO E INSTALAÇÃO</t>
  </si>
  <si>
    <t>VÁLVULA BORBOLETA DE F°F°, COM FLANGES CONFORME NBR 7675, ACIONAMENTO COM VOLANTE, (VBF10WCV ), DN 400 MM</t>
  </si>
  <si>
    <t>CURVA 90°DE F°F°COM FLANGES ( C90°FF10 ), DN 400 MM</t>
  </si>
  <si>
    <t>CURVA 90°DE F°F°COM FLANGES (C90°FF10), DN 150 MM</t>
  </si>
  <si>
    <t>SUCÇÃO DE ÁGUA DO SISTEMA DE ÁGUA PRESSURIZADA CONFORME PROJETO - FORNECIMENTO E INSTALAÇÃO</t>
  </si>
  <si>
    <t>JUNTA DE DESMONTAGEM DE F°F°( JDTA10 ), DN 100 MM</t>
  </si>
  <si>
    <t xml:space="preserve">                                   ORÇAMENTO SINTÉTICO</t>
  </si>
  <si>
    <t xml:space="preserve">                                   </t>
  </si>
  <si>
    <t>Linha</t>
  </si>
  <si>
    <t>Descrição</t>
  </si>
  <si>
    <t>Un.</t>
  </si>
  <si>
    <t>Quant.</t>
  </si>
  <si>
    <t>Custo $</t>
  </si>
  <si>
    <t>Unit. Preço$</t>
  </si>
  <si>
    <t>Preço $</t>
  </si>
  <si>
    <t>BDI-O %</t>
  </si>
  <si>
    <t>BDI-F %</t>
  </si>
  <si>
    <t>TOTAL DO ORÇAMENTO</t>
  </si>
  <si>
    <t>SERVIÇOS AUXILIARES</t>
  </si>
  <si>
    <t>UTR ETA II - TANQUES DE COMPENSAÇÃO/ELEV. DE EFLUENTES DA ETA</t>
  </si>
  <si>
    <t>SERVIÇOS</t>
  </si>
  <si>
    <t>Serviços Preliminares</t>
  </si>
  <si>
    <t>LOCACAO ESTRUTURAS - GABARITO/TABEIRA PARA OBRAS</t>
  </si>
  <si>
    <t>Construção Civil</t>
  </si>
  <si>
    <t>SE11000/O0-003</t>
  </si>
  <si>
    <t>SE11000/O0-004</t>
  </si>
  <si>
    <t>ESQUADRIAS (JANELA) DE ALUMÍNIO COM TELA ONDULADA EM ARAME, MALHA DE 1", INCLSUIVE QUADRO EM CANTONEIRA EM ALUMÍNIO 1/2" - FORNECIMENTO E COLOCAÇÃO</t>
  </si>
  <si>
    <t>74194/1</t>
  </si>
  <si>
    <t>ESCADA TIPO MARINHEIRO EM TUBO ACO GALVANIZADO 1 1/2" 5 DEGRAUS</t>
  </si>
  <si>
    <t>GUARDA-CORPO DE AÇO GALVANIZADO DE 1,10M DE ALTURA, MONTANTES TUBULARES DE 1.1/2 ESPAÇADOS DE 1,20M, TRAVESSA SUPERIOR DE 2 , GRADIL FORMADO POR BARRAS CHATAS EM FERRO DE 32X4,8MM, FIXADO COM CHUMBADOR MECÂNICO. AF_04/2019</t>
  </si>
  <si>
    <t>PORTINHOLAS E TAMPAS DE CHAPA DE FERRO</t>
  </si>
  <si>
    <t>73836/1</t>
  </si>
  <si>
    <t>INSTALACAO DE CONJ.MOTO BOMBA HORIZONTAL ATE 10 CV</t>
  </si>
  <si>
    <t xml:space="preserve">UN </t>
  </si>
  <si>
    <t>PINTURA COM TINTA ALQUÍDICA DE FUNDO E ACABAMENTO (ESMALTE SINTÉTICO GRAFITE) APLICADA A ROLO OU PINCEL SOBRE SUPERFÍCIES METÁLICAS (EXCETO PERFIL) EXECUTADO EM OBRA (POR DEMÃO). AF_01/2020</t>
  </si>
  <si>
    <t>Movimento de Terra</t>
  </si>
  <si>
    <t>ESCAVACAO E CARGA EM SOLO, COM PA MECANICA OU ESCAVADEIRA</t>
  </si>
  <si>
    <t>ATERRO DE VALAS E CAVAS DE FUNDACAO, C/ AVALIACAO VISUAL DA COMPACTACAO</t>
  </si>
  <si>
    <t>CARGA MECANICA (MATERIAL EM GERAL), SEM MANUSEIO E ARRUMACAO DO MATERIAL</t>
  </si>
  <si>
    <t>TRANSPORTE EM PERIMETRO URBANO A GRANEL - DISTANCIA ATE 1,0 KM</t>
  </si>
  <si>
    <t>ADICIONAL DE TRANSPORTE EM PERIMETRO URBANO A GRANEL - DISTANCIA SUPERIOR A 1,0 KM</t>
  </si>
  <si>
    <t>M3K</t>
  </si>
  <si>
    <t>DESCARGA DE MATERIAL EM GERAL, A GRANEL, DE CAMINHAO BASCULANTE</t>
  </si>
  <si>
    <t>ESPALHAMENTO DE SOLO EM BOTA FORA</t>
  </si>
  <si>
    <t>Contenção, Escor., Esgot. e Drenagem</t>
  </si>
  <si>
    <t>CIMBRAMENTO DE MADEIRA</t>
  </si>
  <si>
    <t>Fundações e Estruturas</t>
  </si>
  <si>
    <t>LASTRO DE CONCRETO SIMPLES, CONSUMO MINIMO DE CIMENTO 150 KG/M3, INCLUSIVE LANCAMENTMO E ADENSAMENTO</t>
  </si>
  <si>
    <t>FORMA PLANA EM CHAPA DE MADEIRA COMPENSADA PLASTIFICADA, E = 14 MM, P/ ESTRUTURAS</t>
  </si>
  <si>
    <t>DESFORMA DE ESTRUTURAS, QUALQUER ALTURA OU PROFUNDIDADE</t>
  </si>
  <si>
    <t>ARMADURA DE ACO CA 50, FORNECIMENTO E COLOCACAO</t>
  </si>
  <si>
    <t>KG</t>
  </si>
  <si>
    <t>CONCRETO FCK 30 MPA USINADO - FORNECIMENTO, TRANSPORTE, BOMBEAMENTO/LANCAMENTO E ADENSAMENTO</t>
  </si>
  <si>
    <t>Assentamentos</t>
  </si>
  <si>
    <t>SE11000/O0-001</t>
  </si>
  <si>
    <t>SE11000/O0-005</t>
  </si>
  <si>
    <t>SISTEMA DE AERAÇÃO POR AR DÍFUSO, COM UMA GRADE DIVIDIDA EM 04 RAMAIS DE DISTRIBUIÇÃO EM PVC/60 MM, COM DIFUSORES DE BOLHA GROSSA,INCLUSIVE FIXAÇÕES - INSTALAÇÃO</t>
  </si>
  <si>
    <t>MONTAGENS ESPECIAIS EM FERRO FUNDIDO</t>
  </si>
  <si>
    <t>Serviços Diversos</t>
  </si>
  <si>
    <t>PINTURA DE TUBULACOES DE FERRO FUNDIDO</t>
  </si>
  <si>
    <t>MATERIAIS</t>
  </si>
  <si>
    <t>Materiais Fornecimento CONTRATADA</t>
  </si>
  <si>
    <t>SE11000/O0-019</t>
  </si>
  <si>
    <t>ABRACADEIRA, GALVANIZADA/ZINCADA, ROSCA SEM FIM, PARAFUSO INOX, LARGURA FITA *12,6 A *14 MM, D = 3" A 3 3/4"</t>
  </si>
  <si>
    <t>BUCHA DE REDUCAO DE PVC, SOLDAVEL, LONGA, COM 110 X 75 MM, PARA AGUA FRIA PREDIAL</t>
  </si>
  <si>
    <t>CURVA DE PVC 90 GRAUS, SOLDAVEL, 75 MM, PARA AGUA FRIA PREDIAL (NBR 5648) U</t>
  </si>
  <si>
    <t>CURVA DE PVC 90 GRAUS, SOLDAVEL, 110 MM, PARA AGUA FRIA PREDIAL (NBR 5648) U</t>
  </si>
  <si>
    <t>SE11000/O0-022</t>
  </si>
  <si>
    <t>SE11000/O0-023</t>
  </si>
  <si>
    <t>FLANGE LIVRE DE PVC, SOLDÁVEL, DE 110 MM</t>
  </si>
  <si>
    <t>SE11000/O0-021</t>
  </si>
  <si>
    <t>TE SOLDAVEL, PVC, 90 GRAUS, 110 MM, PARA AGUA FRIA PREDIAL (NBR 5648)</t>
  </si>
  <si>
    <t>TUBO PVC, SOLDAVEL, DN 110 MM, AGUA FRIA (NBR-5648)</t>
  </si>
  <si>
    <t>SE11000/O0-012</t>
  </si>
  <si>
    <t>ARRUELA C/ BORRACHA (ABMF), DN 100 MM</t>
  </si>
  <si>
    <t>SE11000/O0-013</t>
  </si>
  <si>
    <t>ARRUELA C/ BORRACHA (ABMF), DN 150 MM</t>
  </si>
  <si>
    <t>SE11000/O0-007</t>
  </si>
  <si>
    <t>SE11000/O0-014</t>
  </si>
  <si>
    <t>SE11000/O0-006</t>
  </si>
  <si>
    <t>SE11000/O0-011</t>
  </si>
  <si>
    <t>SE11000/O0-010</t>
  </si>
  <si>
    <t>SE11000/O0-009</t>
  </si>
  <si>
    <t>PARAFUSO COM PORCA ( PPFIQ ), Ø 16 X 80 MM</t>
  </si>
  <si>
    <t>SE11000/O0-008</t>
  </si>
  <si>
    <t>PARAFUSO COM PORCA ( PPFIQ ), Ø 20 X 90 MMc</t>
  </si>
  <si>
    <t>SE11000/O0-020</t>
  </si>
  <si>
    <t>SE11000/O0-017</t>
  </si>
  <si>
    <t>SE11000/O0-015</t>
  </si>
  <si>
    <t>TE DE F°F°COM FLANGES (TFF10), DN 400 X 400 MM</t>
  </si>
  <si>
    <t>SE11000/O0-016</t>
  </si>
  <si>
    <t>SE11000/O0-032</t>
  </si>
  <si>
    <t>SE11000/O0-031</t>
  </si>
  <si>
    <t>SE11000/O0-027</t>
  </si>
  <si>
    <t>SE11000/O0-035</t>
  </si>
  <si>
    <t>SE11000/O0-030</t>
  </si>
  <si>
    <t>SE11000/O0-033</t>
  </si>
  <si>
    <t>SE11000/O0-002</t>
  </si>
  <si>
    <t>SE11000/O0-034</t>
  </si>
  <si>
    <t>VÁLVULA BORBOLETA DE F°F°, COM FLANGES CONFORME NBR 7675, ACIONAMENTO COM VOLANTE, (VBF10WCV ), DN 100 MM</t>
  </si>
  <si>
    <t>VÁLVULA BORBOLETA DE F°F°, COM FLANGES CONFORME NBR 7675, ACIONAMENTO COM VOLANTE, (VBF10WCV ), DN 150 MM</t>
  </si>
  <si>
    <t>EQUIPAMENTOS</t>
  </si>
  <si>
    <t>Equipamentos Fornecimento CONTRATADA</t>
  </si>
  <si>
    <t>CONJUNTO MOTOBOMBA SUBMERSA, INSTALAÇÃO HORIZONTAL, POTÊNCIA DE 7,5 KW, CONFORME  ESPECIFICAÇÃO TÉCNICA</t>
  </si>
  <si>
    <t>UTR-ETA II - SISTEMA DE DESAGUAMENTO</t>
  </si>
  <si>
    <t>ALVENARIA ELEVACAO E=15CM - BLOCOS DE CONCRETO (40X20X15)CM</t>
  </si>
  <si>
    <t>ALVENARIA ELEVACAO E=20CM - BLOCOS DE CONCRETO (40X20X20)CM</t>
  </si>
  <si>
    <t>CAIXA EM ALVENARIA COM TAMPA DE CONCRETO DIMENSOES INTERNAS (50X50X50)CM</t>
  </si>
  <si>
    <t>COBERTURA - TELHAS DE FIBROCIMENTO PERFIS TRAPEZOIDAIS L=0,40M</t>
  </si>
  <si>
    <t>PORTA COMPLETA EM CHAPA DE AÇO, DE ABRIR, TIPO VENEZIANA, DUAS FOLHAS: (1,55 X 2,45) M - FORNECIMENTO E ASSENTAMENTO</t>
  </si>
  <si>
    <t>PINTURA - LATEX SEM MASSA CORRIDA</t>
  </si>
  <si>
    <t>ASSENTAMENTO DE TUBO DE PVC PARA REDE COLETORA DE ESGOTO DE PAREDE MACIÇA, DN 100 MM, JUNTA ELÁSTICA, INSTALADO EM LOCAL COM NÍVEL BAIXO DE INTERFERÊNCIAS (NÃO INCLUI FORNECIMENTO)</t>
  </si>
  <si>
    <t>ASSENTAMENTO DE TUBO DE PVC PARA REDE COLETORA DE ESGOTO DE PAREDE MACIÇA, DN 150 MM, JUNTA ELÁSTICA, INSTALADO EM LOCAL COM NÍVEL BAIXO DE INTERFERÊNCIAS (NÃO INCLUI FORNECIMENTO)</t>
  </si>
  <si>
    <t>ESCAVACAO MANUAL DE VALAS (SOLO SECO), PROFUNDIDADE ATE 1.50 M</t>
  </si>
  <si>
    <t>FORMA PLANA EM CHAPA DE MADEIRA COMPENSADA PLASTIFICADA, E = 14 MM, P/ PILARES E VIGAS</t>
  </si>
  <si>
    <t>FORMA PLANA EM CHAPA DE MADEIRA COMPENSADA PLASTIFICADA, E = 20 MM, P/ LAJES</t>
  </si>
  <si>
    <t>ARMADURA DE ACO CA 60, FORNECIMENTO E COLOCACAO</t>
  </si>
  <si>
    <t>CONCRETO MAGRO (CONSUMO MÍNIMO DE CIMENTO 150 KG/M3). PREPARO EM BETONEIRA, INCLUSIVE LANCAMENTO E ADENSAMENTO</t>
  </si>
  <si>
    <t>POCO DE VISITA (ALTURA = 1,00 M E BALAO: DIAMETRO = 0,60 M), P COPASA 062/-, EM ANEIS PRE-MOLDADOS DE CONCRETO P COPASA 104/-</t>
  </si>
  <si>
    <t>SE11000/O0-018</t>
  </si>
  <si>
    <t>LINHA DE RECALQUE ÁGUA PARA LAVAGEM DA CENTRÍFUGA CONFORME PROJETO - FORNECIMENTO E INSTALAÇÃO</t>
  </si>
  <si>
    <t>LINHA DE RECALQUE DE POLÍMERO PARA DOSAGEM NO ADENSADOR CONFORME PROJETO - FORNECIMENTO E INSTALAÇÃO</t>
  </si>
  <si>
    <t>MONOVIA EM PERFIL METALICO " I " DE 8" - FORNECIMENTO E INSTALACAO</t>
  </si>
  <si>
    <t>TALHA MECÂNICA COMPACTA, CAPACIDADE DE CARGA DE 3.000 KG, ELEVACAO DE 5,0 M E CARRO TROLEY MECÂNICO - FORNECIMENTO E INSTALAÇÃO</t>
  </si>
  <si>
    <t>CAÇAMBA ESTACIONÁRIA, CAPACIDADE PARA 5 M3, PARA COLETA DO LODO DESIDRATADO, COM DOIS(2) CARRINHOS REBOQUE E TRILHOS DE 9,00 M, CONFORME PROJETO - FORNECIMENTO E COLOCAÇÃO</t>
  </si>
  <si>
    <t>SE11000/O0-036</t>
  </si>
  <si>
    <t>CURVA 90°DE F°F°COM FLANGES (C90°FF10X), DN 100 MM</t>
  </si>
  <si>
    <t>CURVA 90º FOFO ESG.BB JE DN 100</t>
  </si>
  <si>
    <t>SE11000/O0-037</t>
  </si>
  <si>
    <t>SE11000/O0-038</t>
  </si>
  <si>
    <t>SE11000/O0-039</t>
  </si>
  <si>
    <t>SE11000/O0-040</t>
  </si>
  <si>
    <t>TAMPAO FOFO ARTICULADO, CLASSE D400 CARGA MAX 40 T, REDONDO TAMPA *600 MM, REDE PLUVIAL/ESGOTO</t>
  </si>
  <si>
    <t>TUBO PVC SERIE NORMAL, DN 100 MM, PARA ESGOTO PREDIAL (NBR 5688)</t>
  </si>
  <si>
    <t>TUBO PVC SERIE NORMAL, DN 150 MM, PARA ESGOTO PREDIAL (NBR 5688)</t>
  </si>
  <si>
    <t>NÃO EXPORTÁVEL-001</t>
  </si>
  <si>
    <t>SISTEMA DE ADENSAMENTO E DESIDRATAÇÃO (ADENSADOR E REATOR DE FLOCULAÇÃO, CENTRÍFUGA TIPO DECANTER, SISTEMA DE BOMBAS DE PREPARO E DOSAGEM E PAINEL DE CONTROLE),CONFORME ESPECIFICAÇÃO</t>
  </si>
  <si>
    <t>UTR-ETA II - INTERLIGAÇÃO ETA/TANQUES COMPENSAÇÃO</t>
  </si>
  <si>
    <t>ASSENTAMENTO DE TUBO DE PVC PARA REDE COLETORA DE ESGOTO DE PAREDE MACIÇA, DN 400 MM, JUNTA ELÁSTICA, INSTALADO EM LOCAL COM NÍVEL BAIXO DE INTERFERÊNCIAS (NÃO INCLUI FORNECIMENTO)</t>
  </si>
  <si>
    <t>ESCAVACAO MECANICA DE VALAS (SOLO SECO), PROFUNDIDADE ATE 1,50 M</t>
  </si>
  <si>
    <t>Topografia</t>
  </si>
  <si>
    <t>CADASTRO DE REDE DE DISTRIBUICAO DE AGUA (RDA)</t>
  </si>
  <si>
    <t>KM</t>
  </si>
  <si>
    <t>Serviços Específicos</t>
  </si>
  <si>
    <t>LOCAÇÃO DE REDES DE ÁGUA OU DE ESGOTO</t>
  </si>
  <si>
    <t>TUBO PVC DEFOFO PB JEI DN400X6M</t>
  </si>
  <si>
    <t>CABEÇOTE (CAB) - EURO 300/350/400 MM</t>
  </si>
  <si>
    <t>SE11000/O0-024</t>
  </si>
  <si>
    <t>CURVA 90°DE F°F°, COM BOLSAS, ( C90°JGS ), DN 400 MM</t>
  </si>
  <si>
    <t>EXTREMIDADE FOFO BF JE PN10 DN 400</t>
  </si>
  <si>
    <t>SE11000/O0-025</t>
  </si>
  <si>
    <t>SE11000/O0-026</t>
  </si>
  <si>
    <t>UTR-ETA II - LINHA DE RECALQUE</t>
  </si>
  <si>
    <t>ESCAVACAO MANUAL DE VALAS (SOLO SECO), PROFUNDIDADE MAIOR QUE 1 ,50 M ATE 3,00</t>
  </si>
  <si>
    <t>ASSENTAMENTO DE TUBO DE FERRO FUNDIDO PARA REDE DE ÁGUA, DN 100 MM, JUNTA ELÁSTICA, INSTALADO EM LOCAL COM NÍVEL BAIXO DE INTERFERÊNCIAS (NÃO INCLUI FORNECIMENTO). AF_11/2017</t>
  </si>
  <si>
    <t>TUBO FOFO PB EMIN 6,00MM DN 100XCMIN5,5M</t>
  </si>
  <si>
    <t>CURVA 22º30' FOFO BB JE DN 100</t>
  </si>
  <si>
    <t>CURVA 90º FOFO BB JE DN 100</t>
  </si>
  <si>
    <t>UTR-ETA II - ESGOTAMENTO DO ADENSADOR E CENTRIFUGA</t>
  </si>
  <si>
    <t>ASSENTAMENTO DE TUBO DE PVC PARA REDE COLETORA DE ESGOTO DE PAREDE MACIÇA, DN 150 MMM, JUNTA ELÁSTICA, INSTALADO EM LOCAL COM NÍVEL BAIXO DE INTERFERÊNCIAS (NÃO INCLUI FORNECIMENTO)</t>
  </si>
  <si>
    <t>ESCAVACAO MANUAL DE VALAS (SOLO SECO), PROFUNDIDADE MAIOR QUE 1 ,50 M ATE 3,00 M</t>
  </si>
  <si>
    <t>ESCAVACAO MECANICA DE VALAS (SOLO SECO), PROFUNDIDADE MAIOR QUE 1,50 M ATE 4,00 M</t>
  </si>
  <si>
    <t>ACERTO E VERIFICACAO DO NIVELAMENTO DE FUNDO DE VALAS</t>
  </si>
  <si>
    <t>ESCORAMENTO DE VALA, TIPO PONTALETEAMENTO, COM PROFUNDIDADE DE 1,5 A 3,0 M, LARGURA MENOR QUE 1,5 M. AF_08/2020</t>
  </si>
  <si>
    <t>POCO DE VISITA (ALTURA = 1,00 M E BALAO: DIAMETRO = 0,60 M), P COPASA 062/-, EM ANEIS PRE- UM MOLDADOS DE CONCRETO P COPASA 104/</t>
  </si>
  <si>
    <t>ADICIONAL DE PRECO P/ ACRESCIMO NA ALTURA DE POCO DE VISITA EM ANEIS PRE-MOLDADOS DE CONCRETO (BALAO: DIAMETRO = 0,60 M)</t>
  </si>
  <si>
    <t>TUBO COLETOR DE ESGOTO, PVC, JEI, DN 150 MM (NBR 7362)</t>
  </si>
  <si>
    <t>SE11000/O0-029</t>
  </si>
  <si>
    <t>SE11000/O0-028</t>
  </si>
  <si>
    <t xml:space="preserve">                                   000942 - TRÊS PONTAS/MG-S.A.A.- UTR ETA II - PEP: SE11000/O0</t>
  </si>
  <si>
    <t xml:space="preserve">                                   Localidade: TRÊS PONTAS - Base de Dados: DIBH0625 - SINAPI 1224 - Belo Horizonte - DESONERADA</t>
  </si>
  <si>
    <t>ESCORAMENTO DE VALA, TIPO PONTALETEAMENTO, COM PROFUNDIDADE DE 0 A 1,5 M, LARGURA MENOR QUE 1,5 M. AF_08/2020</t>
  </si>
  <si>
    <t>ELABORAÇÃO DE PROJETO EXECUTIVO COMPLEMENTAR, DESTINADO A AJUSTES  NECESSÁRIOS DURANTE A OBRA, ELÉTRICO E ESTRUTURAL EM FORMATO A1</t>
  </si>
  <si>
    <t>ESCAVACAO MANUAL EM SOLO, PROFUNDIDADE ATE 1,50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</si>
</sst>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#,###,###,##0.000"/>
    <numFmt numFmtId="165" formatCode="#,###,###,###,##0.00"/>
    <numFmt numFmtId="166" formatCode="#,###,###,###,##0"/>
    <numFmt numFmtId="167" formatCode="#,###,###,###,##0.0"/>
    <numFmt numFmtId="168" formatCode="#,###,###,###,##0.0000"/>
    <numFmt numFmtId="170" formatCode="_(* #,##0.00_);_(* \(#,##0.00\);_(* &quot;-&quot;??_);_(@_)"/>
  </numFmts>
  <fonts count="14" x14ac:knownFonts="1">
    <font>
      <sz val="10"/>
      <color rgb="FF000000"/>
      <name val="Times New Roman"/>
      <charset val="204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9"/>
      <color indexed="8"/>
      <name val="Arial"/>
      <family val="2"/>
    </font>
    <font>
      <sz val="9"/>
      <color indexed="9"/>
      <name val="Arial"/>
      <family val="2"/>
    </font>
    <font>
      <sz val="9"/>
      <color indexed="8"/>
      <name val="Arial"/>
      <family val="2"/>
    </font>
    <font>
      <sz val="9"/>
      <color indexed="18"/>
      <name val="Arial"/>
      <family val="2"/>
    </font>
    <font>
      <sz val="9"/>
      <color indexed="17"/>
      <name val="Arial"/>
      <family val="2"/>
    </font>
    <font>
      <sz val="9"/>
      <color indexed="16"/>
      <name val="Arial"/>
      <family val="2"/>
    </font>
    <font>
      <sz val="10"/>
      <color theme="1"/>
      <name val="Arial"/>
      <family val="2"/>
    </font>
    <font>
      <sz val="10"/>
      <color rgb="FF000000"/>
      <name val="Times New Roman"/>
      <charset val="204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2" fillId="0" borderId="0"/>
    <xf numFmtId="0" fontId="2" fillId="0" borderId="0"/>
    <xf numFmtId="0" fontId="10" fillId="0" borderId="0">
      <alignment vertical="center"/>
    </xf>
    <xf numFmtId="44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70" fontId="2" fillId="0" borderId="0" applyFont="0" applyFill="0" applyBorder="0" applyAlignment="0" applyProtection="0"/>
    <xf numFmtId="0" fontId="13" fillId="0" borderId="0"/>
    <xf numFmtId="9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170" fontId="2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08">
    <xf numFmtId="0" fontId="0" fillId="0" borderId="0" xfId="0" applyFill="1" applyBorder="1" applyAlignment="1">
      <alignment horizontal="left" vertical="top"/>
    </xf>
    <xf numFmtId="0" fontId="2" fillId="0" borderId="0" xfId="1"/>
    <xf numFmtId="164" fontId="3" fillId="2" borderId="0" xfId="1" applyNumberFormat="1" applyFont="1" applyFill="1" applyAlignment="1">
      <alignment horizontal="right"/>
    </xf>
    <xf numFmtId="165" fontId="3" fillId="2" borderId="0" xfId="1" applyNumberFormat="1" applyFont="1" applyFill="1" applyAlignment="1">
      <alignment horizontal="right"/>
    </xf>
    <xf numFmtId="164" fontId="4" fillId="3" borderId="0" xfId="1" applyNumberFormat="1" applyFont="1" applyFill="1" applyAlignment="1">
      <alignment horizontal="right"/>
    </xf>
    <xf numFmtId="165" fontId="4" fillId="3" borderId="0" xfId="1" applyNumberFormat="1" applyFont="1" applyFill="1" applyAlignment="1">
      <alignment horizontal="right"/>
    </xf>
    <xf numFmtId="164" fontId="4" fillId="4" borderId="0" xfId="1" applyNumberFormat="1" applyFont="1" applyFill="1" applyAlignment="1">
      <alignment horizontal="right"/>
    </xf>
    <xf numFmtId="165" fontId="4" fillId="4" borderId="0" xfId="1" applyNumberFormat="1" applyFont="1" applyFill="1" applyAlignment="1">
      <alignment horizontal="right"/>
    </xf>
    <xf numFmtId="4" fontId="2" fillId="0" borderId="0" xfId="1" applyNumberFormat="1"/>
    <xf numFmtId="164" fontId="5" fillId="5" borderId="0" xfId="1" applyNumberFormat="1" applyFont="1" applyFill="1" applyAlignment="1">
      <alignment horizontal="right"/>
    </xf>
    <xf numFmtId="165" fontId="5" fillId="5" borderId="0" xfId="1" applyNumberFormat="1" applyFont="1" applyFill="1" applyAlignment="1">
      <alignment horizontal="right"/>
    </xf>
    <xf numFmtId="0" fontId="6" fillId="6" borderId="0" xfId="1" applyFont="1" applyFill="1" applyAlignment="1">
      <alignment horizontal="center"/>
    </xf>
    <xf numFmtId="164" fontId="6" fillId="6" borderId="0" xfId="1" applyNumberFormat="1" applyFont="1" applyFill="1" applyAlignment="1">
      <alignment horizontal="right"/>
    </xf>
    <xf numFmtId="165" fontId="6" fillId="6" borderId="0" xfId="1" applyNumberFormat="1" applyFont="1" applyFill="1" applyAlignment="1">
      <alignment horizontal="right"/>
    </xf>
    <xf numFmtId="165" fontId="7" fillId="0" borderId="0" xfId="1" applyNumberFormat="1" applyFont="1" applyFill="1" applyAlignment="1">
      <alignment horizontal="right"/>
    </xf>
    <xf numFmtId="165" fontId="7" fillId="0" borderId="0" xfId="1" applyNumberFormat="1" applyFont="1" applyAlignment="1">
      <alignment horizontal="right"/>
    </xf>
    <xf numFmtId="165" fontId="8" fillId="0" borderId="0" xfId="1" applyNumberFormat="1" applyFont="1" applyFill="1" applyAlignment="1">
      <alignment horizontal="right"/>
    </xf>
    <xf numFmtId="165" fontId="8" fillId="0" borderId="0" xfId="1" applyNumberFormat="1" applyFont="1" applyAlignment="1">
      <alignment horizontal="right"/>
    </xf>
    <xf numFmtId="165" fontId="9" fillId="0" borderId="0" xfId="1" applyNumberFormat="1" applyFont="1" applyFill="1" applyAlignment="1">
      <alignment horizontal="right" wrapText="1"/>
    </xf>
    <xf numFmtId="165" fontId="9" fillId="0" borderId="0" xfId="1" applyNumberFormat="1" applyFont="1" applyAlignment="1">
      <alignment horizontal="right" wrapText="1"/>
    </xf>
    <xf numFmtId="0" fontId="2" fillId="0" borderId="0" xfId="1" applyAlignment="1">
      <alignment wrapText="1"/>
    </xf>
    <xf numFmtId="0" fontId="2" fillId="0" borderId="0" xfId="1" applyFill="1"/>
    <xf numFmtId="165" fontId="2" fillId="0" borderId="0" xfId="1" applyNumberFormat="1" applyFill="1"/>
    <xf numFmtId="165" fontId="2" fillId="7" borderId="0" xfId="1" applyNumberFormat="1" applyFill="1" applyAlignment="1">
      <alignment horizontal="right"/>
    </xf>
    <xf numFmtId="168" fontId="6" fillId="6" borderId="0" xfId="2" applyNumberFormat="1" applyFont="1" applyFill="1" applyAlignment="1">
      <alignment horizontal="right"/>
    </xf>
    <xf numFmtId="0" fontId="2" fillId="0" borderId="0" xfId="2"/>
    <xf numFmtId="44" fontId="2" fillId="0" borderId="0" xfId="2" applyNumberFormat="1"/>
    <xf numFmtId="165" fontId="8" fillId="0" borderId="0" xfId="2" applyNumberFormat="1" applyFont="1" applyAlignment="1">
      <alignment horizontal="right"/>
    </xf>
    <xf numFmtId="0" fontId="2" fillId="0" borderId="0" xfId="1" applyProtection="1">
      <protection locked="0"/>
    </xf>
    <xf numFmtId="165" fontId="2" fillId="7" borderId="0" xfId="1" applyNumberFormat="1" applyFill="1" applyAlignment="1" applyProtection="1">
      <alignment horizontal="right"/>
      <protection locked="0"/>
    </xf>
    <xf numFmtId="165" fontId="3" fillId="2" borderId="0" xfId="1" applyNumberFormat="1" applyFont="1" applyFill="1" applyAlignment="1" applyProtection="1">
      <alignment horizontal="right"/>
      <protection locked="0"/>
    </xf>
    <xf numFmtId="165" fontId="4" fillId="3" borderId="0" xfId="1" applyNumberFormat="1" applyFont="1" applyFill="1" applyAlignment="1" applyProtection="1">
      <alignment horizontal="right"/>
      <protection locked="0"/>
    </xf>
    <xf numFmtId="165" fontId="4" fillId="4" borderId="0" xfId="1" applyNumberFormat="1" applyFont="1" applyFill="1" applyAlignment="1" applyProtection="1">
      <alignment horizontal="right"/>
      <protection locked="0"/>
    </xf>
    <xf numFmtId="165" fontId="5" fillId="5" borderId="0" xfId="1" applyNumberFormat="1" applyFont="1" applyFill="1" applyAlignment="1" applyProtection="1">
      <alignment horizontal="right"/>
      <protection locked="0"/>
    </xf>
    <xf numFmtId="165" fontId="6" fillId="6" borderId="0" xfId="1" applyNumberFormat="1" applyFont="1" applyFill="1" applyAlignment="1" applyProtection="1">
      <alignment horizontal="right"/>
      <protection locked="0"/>
    </xf>
    <xf numFmtId="165" fontId="8" fillId="0" borderId="0" xfId="1" applyNumberFormat="1" applyFont="1" applyAlignment="1" applyProtection="1">
      <alignment horizontal="right"/>
      <protection locked="0"/>
    </xf>
    <xf numFmtId="165" fontId="7" fillId="0" borderId="0" xfId="1" applyNumberFormat="1" applyFont="1" applyAlignment="1" applyProtection="1">
      <alignment horizontal="right"/>
      <protection locked="0"/>
    </xf>
    <xf numFmtId="165" fontId="9" fillId="0" borderId="0" xfId="1" applyNumberFormat="1" applyFont="1" applyAlignment="1" applyProtection="1">
      <alignment horizontal="right" wrapText="1"/>
      <protection locked="0"/>
    </xf>
    <xf numFmtId="165" fontId="7" fillId="0" borderId="0" xfId="1" applyNumberFormat="1" applyFont="1" applyFill="1" applyAlignment="1" applyProtection="1">
      <alignment horizontal="right"/>
      <protection locked="0"/>
    </xf>
    <xf numFmtId="0" fontId="1" fillId="7" borderId="0" xfId="1" applyFont="1" applyFill="1" applyAlignment="1" applyProtection="1">
      <alignment horizontal="left"/>
    </xf>
    <xf numFmtId="0" fontId="2" fillId="7" borderId="0" xfId="1" applyFill="1" applyAlignment="1" applyProtection="1">
      <alignment horizontal="right"/>
    </xf>
    <xf numFmtId="0" fontId="2" fillId="7" borderId="0" xfId="1" applyFill="1" applyAlignment="1" applyProtection="1">
      <alignment horizontal="left"/>
    </xf>
    <xf numFmtId="0" fontId="2" fillId="7" borderId="0" xfId="1" applyFill="1" applyAlignment="1" applyProtection="1">
      <alignment horizontal="center"/>
    </xf>
    <xf numFmtId="164" fontId="2" fillId="7" borderId="0" xfId="1" applyNumberFormat="1" applyFill="1" applyAlignment="1" applyProtection="1">
      <alignment horizontal="right"/>
    </xf>
    <xf numFmtId="165" fontId="3" fillId="7" borderId="0" xfId="1" applyNumberFormat="1" applyFont="1" applyFill="1" applyAlignment="1" applyProtection="1">
      <alignment horizontal="right"/>
    </xf>
    <xf numFmtId="0" fontId="3" fillId="2" borderId="0" xfId="1" applyFont="1" applyFill="1" applyAlignment="1" applyProtection="1">
      <alignment horizontal="right"/>
    </xf>
    <xf numFmtId="164" fontId="3" fillId="2" borderId="0" xfId="1" applyNumberFormat="1" applyFont="1" applyFill="1" applyAlignment="1" applyProtection="1">
      <alignment horizontal="center"/>
    </xf>
    <xf numFmtId="0" fontId="3" fillId="2" borderId="0" xfId="1" applyFont="1" applyFill="1" applyAlignment="1" applyProtection="1">
      <alignment horizontal="center"/>
    </xf>
    <xf numFmtId="164" fontId="3" fillId="2" borderId="0" xfId="1" applyNumberFormat="1" applyFont="1" applyFill="1" applyAlignment="1" applyProtection="1">
      <alignment horizontal="right"/>
    </xf>
    <xf numFmtId="0" fontId="4" fillId="3" borderId="0" xfId="1" applyFont="1" applyFill="1" applyAlignment="1" applyProtection="1">
      <alignment horizontal="right"/>
    </xf>
    <xf numFmtId="0" fontId="4" fillId="3" borderId="0" xfId="1" applyFont="1" applyFill="1" applyAlignment="1" applyProtection="1">
      <alignment horizontal="left"/>
    </xf>
    <xf numFmtId="0" fontId="4" fillId="3" borderId="0" xfId="1" applyFont="1" applyFill="1" applyAlignment="1" applyProtection="1">
      <alignment horizontal="center"/>
    </xf>
    <xf numFmtId="164" fontId="4" fillId="3" borderId="0" xfId="1" applyNumberFormat="1" applyFont="1" applyFill="1" applyAlignment="1" applyProtection="1">
      <alignment horizontal="right"/>
    </xf>
    <xf numFmtId="0" fontId="4" fillId="4" borderId="0" xfId="1" applyFont="1" applyFill="1" applyAlignment="1" applyProtection="1">
      <alignment horizontal="right"/>
    </xf>
    <xf numFmtId="0" fontId="4" fillId="4" borderId="0" xfId="1" applyFont="1" applyFill="1" applyAlignment="1" applyProtection="1">
      <alignment horizontal="left"/>
    </xf>
    <xf numFmtId="0" fontId="4" fillId="4" borderId="0" xfId="1" applyFont="1" applyFill="1" applyAlignment="1" applyProtection="1">
      <alignment horizontal="center"/>
    </xf>
    <xf numFmtId="164" fontId="4" fillId="4" borderId="0" xfId="1" applyNumberFormat="1" applyFont="1" applyFill="1" applyAlignment="1" applyProtection="1">
      <alignment horizontal="right"/>
    </xf>
    <xf numFmtId="0" fontId="5" fillId="5" borderId="0" xfId="1" applyFont="1" applyFill="1" applyAlignment="1" applyProtection="1">
      <alignment horizontal="right"/>
    </xf>
    <xf numFmtId="0" fontId="5" fillId="5" borderId="0" xfId="1" applyFont="1" applyFill="1" applyAlignment="1" applyProtection="1">
      <alignment horizontal="left"/>
    </xf>
    <xf numFmtId="0" fontId="5" fillId="5" borderId="0" xfId="1" applyFont="1" applyFill="1" applyAlignment="1" applyProtection="1">
      <alignment horizontal="center"/>
    </xf>
    <xf numFmtId="164" fontId="5" fillId="5" borderId="0" xfId="1" applyNumberFormat="1" applyFont="1" applyFill="1" applyAlignment="1" applyProtection="1">
      <alignment horizontal="right"/>
    </xf>
    <xf numFmtId="0" fontId="6" fillId="6" borderId="0" xfId="2" applyFont="1" applyFill="1" applyAlignment="1" applyProtection="1">
      <alignment horizontal="right"/>
    </xf>
    <xf numFmtId="0" fontId="6" fillId="6" borderId="0" xfId="2" applyFont="1" applyFill="1" applyAlignment="1" applyProtection="1">
      <alignment horizontal="left"/>
    </xf>
    <xf numFmtId="0" fontId="6" fillId="6" borderId="0" xfId="2" applyFont="1" applyFill="1" applyAlignment="1" applyProtection="1">
      <alignment horizontal="center"/>
    </xf>
    <xf numFmtId="167" fontId="6" fillId="6" borderId="0" xfId="2" applyNumberFormat="1" applyFont="1" applyFill="1" applyAlignment="1" applyProtection="1">
      <alignment horizontal="right"/>
    </xf>
    <xf numFmtId="0" fontId="8" fillId="0" borderId="0" xfId="2" applyFont="1" applyAlignment="1" applyProtection="1">
      <alignment horizontal="right"/>
    </xf>
    <xf numFmtId="0" fontId="8" fillId="0" borderId="0" xfId="2" applyFont="1" applyAlignment="1" applyProtection="1">
      <alignment horizontal="left"/>
    </xf>
    <xf numFmtId="0" fontId="8" fillId="0" borderId="0" xfId="2" applyFont="1" applyAlignment="1" applyProtection="1">
      <alignment horizontal="center"/>
    </xf>
    <xf numFmtId="167" fontId="8" fillId="0" borderId="0" xfId="2" applyNumberFormat="1" applyFont="1" applyAlignment="1" applyProtection="1">
      <alignment horizontal="right"/>
    </xf>
    <xf numFmtId="0" fontId="6" fillId="6" borderId="0" xfId="1" applyFont="1" applyFill="1" applyAlignment="1" applyProtection="1">
      <alignment horizontal="right"/>
    </xf>
    <xf numFmtId="0" fontId="6" fillId="6" borderId="0" xfId="1" applyFont="1" applyFill="1" applyAlignment="1" applyProtection="1">
      <alignment horizontal="left"/>
    </xf>
    <xf numFmtId="0" fontId="6" fillId="6" borderId="0" xfId="1" applyFont="1" applyFill="1" applyAlignment="1" applyProtection="1">
      <alignment horizontal="center"/>
    </xf>
    <xf numFmtId="164" fontId="6" fillId="6" borderId="0" xfId="1" applyNumberFormat="1" applyFont="1" applyFill="1" applyAlignment="1" applyProtection="1">
      <alignment horizontal="right"/>
    </xf>
    <xf numFmtId="0" fontId="7" fillId="0" borderId="0" xfId="1" applyFont="1" applyAlignment="1" applyProtection="1">
      <alignment horizontal="right"/>
    </xf>
    <xf numFmtId="0" fontId="7" fillId="0" borderId="0" xfId="1" applyFont="1" applyAlignment="1" applyProtection="1">
      <alignment horizontal="left"/>
    </xf>
    <xf numFmtId="0" fontId="7" fillId="0" borderId="0" xfId="1" applyFont="1" applyAlignment="1" applyProtection="1">
      <alignment horizontal="center"/>
    </xf>
    <xf numFmtId="164" fontId="7" fillId="0" borderId="0" xfId="1" applyNumberFormat="1" applyFont="1" applyAlignment="1" applyProtection="1">
      <alignment horizontal="right"/>
    </xf>
    <xf numFmtId="166" fontId="8" fillId="0" borderId="0" xfId="1" applyNumberFormat="1" applyFont="1" applyAlignment="1" applyProtection="1">
      <alignment horizontal="right"/>
    </xf>
    <xf numFmtId="0" fontId="8" fillId="0" borderId="0" xfId="1" applyFont="1" applyAlignment="1" applyProtection="1">
      <alignment horizontal="right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center"/>
    </xf>
    <xf numFmtId="164" fontId="8" fillId="0" borderId="0" xfId="1" applyNumberFormat="1" applyFont="1" applyAlignment="1" applyProtection="1">
      <alignment horizontal="right"/>
    </xf>
    <xf numFmtId="0" fontId="8" fillId="0" borderId="0" xfId="1" applyFont="1" applyAlignment="1" applyProtection="1">
      <alignment horizontal="left" wrapText="1"/>
    </xf>
    <xf numFmtId="0" fontId="9" fillId="0" borderId="0" xfId="1" applyFont="1" applyAlignment="1" applyProtection="1">
      <alignment horizontal="right" wrapText="1"/>
    </xf>
    <xf numFmtId="0" fontId="9" fillId="0" borderId="0" xfId="1" applyFont="1" applyFill="1" applyAlignment="1" applyProtection="1">
      <alignment horizontal="right" wrapText="1"/>
    </xf>
    <xf numFmtId="0" fontId="9" fillId="0" borderId="0" xfId="1" applyFont="1" applyAlignment="1" applyProtection="1">
      <alignment horizontal="left" wrapText="1"/>
    </xf>
    <xf numFmtId="0" fontId="9" fillId="0" borderId="0" xfId="1" applyFont="1" applyAlignment="1" applyProtection="1">
      <alignment horizontal="center" wrapText="1"/>
    </xf>
    <xf numFmtId="164" fontId="9" fillId="0" borderId="0" xfId="1" applyNumberFormat="1" applyFont="1" applyAlignment="1" applyProtection="1">
      <alignment horizontal="right" wrapText="1"/>
    </xf>
    <xf numFmtId="0" fontId="7" fillId="0" borderId="0" xfId="1" applyFont="1" applyAlignment="1" applyProtection="1">
      <alignment horizontal="left" wrapText="1"/>
    </xf>
    <xf numFmtId="0" fontId="7" fillId="0" borderId="0" xfId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left" wrapText="1"/>
    </xf>
    <xf numFmtId="0" fontId="7" fillId="0" borderId="0" xfId="1" applyFont="1" applyFill="1" applyAlignment="1" applyProtection="1">
      <alignment horizontal="center"/>
    </xf>
    <xf numFmtId="164" fontId="7" fillId="0" borderId="0" xfId="1" applyNumberFormat="1" applyFont="1" applyFill="1" applyAlignment="1" applyProtection="1">
      <alignment horizontal="right"/>
    </xf>
    <xf numFmtId="0" fontId="7" fillId="0" borderId="0" xfId="1" applyFont="1" applyFill="1" applyAlignment="1" applyProtection="1">
      <alignment horizontal="left"/>
    </xf>
    <xf numFmtId="0" fontId="2" fillId="0" borderId="0" xfId="1" applyProtection="1"/>
    <xf numFmtId="165" fontId="2" fillId="7" borderId="0" xfId="1" applyNumberFormat="1" applyFill="1" applyAlignment="1" applyProtection="1">
      <alignment horizontal="right"/>
    </xf>
    <xf numFmtId="165" fontId="3" fillId="2" borderId="0" xfId="1" applyNumberFormat="1" applyFont="1" applyFill="1" applyAlignment="1" applyProtection="1">
      <alignment horizontal="right"/>
    </xf>
    <xf numFmtId="165" fontId="4" fillId="3" borderId="0" xfId="1" applyNumberFormat="1" applyFont="1" applyFill="1" applyAlignment="1" applyProtection="1">
      <alignment horizontal="right"/>
    </xf>
    <xf numFmtId="164" fontId="4" fillId="3" borderId="0" xfId="2" applyNumberFormat="1" applyFont="1" applyFill="1" applyAlignment="1" applyProtection="1">
      <alignment horizontal="right"/>
    </xf>
    <xf numFmtId="165" fontId="4" fillId="4" borderId="0" xfId="1" applyNumberFormat="1" applyFont="1" applyFill="1" applyAlignment="1" applyProtection="1">
      <alignment horizontal="right"/>
    </xf>
    <xf numFmtId="165" fontId="5" fillId="5" borderId="0" xfId="1" applyNumberFormat="1" applyFont="1" applyFill="1" applyAlignment="1" applyProtection="1">
      <alignment horizontal="right"/>
    </xf>
    <xf numFmtId="165" fontId="6" fillId="6" borderId="0" xfId="1" applyNumberFormat="1" applyFont="1" applyFill="1" applyAlignment="1" applyProtection="1">
      <alignment horizontal="right"/>
    </xf>
    <xf numFmtId="44" fontId="6" fillId="6" borderId="0" xfId="4" applyFont="1" applyFill="1" applyAlignment="1" applyProtection="1">
      <alignment horizontal="right"/>
    </xf>
    <xf numFmtId="164" fontId="6" fillId="6" borderId="0" xfId="2" applyNumberFormat="1" applyFont="1" applyFill="1" applyAlignment="1" applyProtection="1">
      <alignment horizontal="right"/>
    </xf>
    <xf numFmtId="165" fontId="8" fillId="0" borderId="0" xfId="1" applyNumberFormat="1" applyFont="1" applyAlignment="1" applyProtection="1">
      <alignment horizontal="right"/>
    </xf>
    <xf numFmtId="164" fontId="8" fillId="0" borderId="0" xfId="2" applyNumberFormat="1" applyFont="1" applyAlignment="1" applyProtection="1">
      <alignment horizontal="right"/>
    </xf>
    <xf numFmtId="165" fontId="7" fillId="0" borderId="0" xfId="1" applyNumberFormat="1" applyFont="1" applyAlignment="1" applyProtection="1">
      <alignment horizontal="right"/>
    </xf>
    <xf numFmtId="165" fontId="9" fillId="0" borderId="0" xfId="1" applyNumberFormat="1" applyFont="1" applyAlignment="1" applyProtection="1">
      <alignment horizontal="right" wrapText="1"/>
    </xf>
  </cellXfs>
  <cellStyles count="13">
    <cellStyle name="Moeda" xfId="4" builtinId="4"/>
    <cellStyle name="Moeda 2 2" xfId="9"/>
    <cellStyle name="Normal" xfId="0" builtinId="0"/>
    <cellStyle name="Normal 2" xfId="3"/>
    <cellStyle name="Normal 2 10" xfId="1"/>
    <cellStyle name="Normal 4" xfId="7"/>
    <cellStyle name="Normal 5" xfId="2"/>
    <cellStyle name="Porcentagem 2 2" xfId="12"/>
    <cellStyle name="Porcentagem 3 2 2" xfId="8"/>
    <cellStyle name="Porcentagem 3 3" xfId="10"/>
    <cellStyle name="Vírgula 2 2" xfId="6"/>
    <cellStyle name="Vírgula 2 3" xfId="5"/>
    <cellStyle name="Vírgula 3 2" xfId="11"/>
  </cellStyles>
  <dxfs count="0"/>
  <tableStyles count="0" defaultTableStyle="TableStyleMedium9" defaultPivotStyle="PivotStyleLight16"/>
  <colors>
    <mruColors>
      <color rgb="FF00007F"/>
      <color rgb="FF333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76200</xdr:rowOff>
    </xdr:from>
    <xdr:to>
      <xdr:col>1</xdr:col>
      <xdr:colOff>651749</xdr:colOff>
      <xdr:row>3</xdr:row>
      <xdr:rowOff>47625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6200"/>
          <a:ext cx="7755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ae01\PROJETOS\Dowloads\dvec\ORG&#195;OS%20EXTERNOS\CODEVASF%20-%20FEDERAL\VARZELANDIA%20-%20SES%202012.02\VARZELANDIA%20-%20FINAL%20COMPLE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PASAXSINAPI_COMPLETO"/>
      <sheetName val="COPASAXSINAPI_ENXUTO"/>
      <sheetName val="SINAPI"/>
      <sheetName val="SERVICOS ESPECIFICOS"/>
      <sheetName val="FINAL AMARELO"/>
      <sheetName val="FINAL"/>
      <sheetName val="ABC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S232"/>
  <sheetViews>
    <sheetView tabSelected="1" zoomScale="130" zoomScaleNormal="130" workbookViewId="0">
      <selection activeCell="H26" sqref="H26"/>
    </sheetView>
  </sheetViews>
  <sheetFormatPr defaultRowHeight="12.75" x14ac:dyDescent="0.2"/>
  <cols>
    <col min="1" max="1" width="6.6640625" style="94" customWidth="1"/>
    <col min="2" max="2" width="18.33203125" style="94" customWidth="1"/>
    <col min="3" max="3" width="117.5" style="94" customWidth="1"/>
    <col min="4" max="4" width="7.83203125" style="94" customWidth="1"/>
    <col min="5" max="5" width="14.83203125" style="94" customWidth="1"/>
    <col min="6" max="6" width="14.83203125" style="22" hidden="1" customWidth="1"/>
    <col min="7" max="7" width="17.1640625" style="1" hidden="1" customWidth="1"/>
    <col min="8" max="8" width="14.83203125" style="28" customWidth="1"/>
    <col min="9" max="9" width="18.5" style="94" bestFit="1" customWidth="1"/>
    <col min="10" max="10" width="9.6640625" style="94" bestFit="1" customWidth="1"/>
    <col min="11" max="11" width="9.33203125" style="94" bestFit="1" customWidth="1"/>
    <col min="12" max="12" width="12.83203125" style="1" bestFit="1" customWidth="1"/>
    <col min="13" max="251" width="9.33203125" style="1"/>
    <col min="252" max="252" width="6.6640625" style="1" customWidth="1"/>
    <col min="253" max="253" width="18.33203125" style="1" customWidth="1"/>
    <col min="254" max="254" width="117.5" style="1" customWidth="1"/>
    <col min="255" max="255" width="7.83203125" style="1" customWidth="1"/>
    <col min="256" max="257" width="14.83203125" style="1" customWidth="1"/>
    <col min="258" max="258" width="17.1640625" style="1" customWidth="1"/>
    <col min="259" max="259" width="14.83203125" style="1" customWidth="1"/>
    <col min="260" max="260" width="18.5" style="1" bestFit="1" customWidth="1"/>
    <col min="261" max="262" width="12.5" style="1" customWidth="1"/>
    <col min="263" max="507" width="9.33203125" style="1"/>
    <col min="508" max="508" width="6.6640625" style="1" customWidth="1"/>
    <col min="509" max="509" width="18.33203125" style="1" customWidth="1"/>
    <col min="510" max="510" width="117.5" style="1" customWidth="1"/>
    <col min="511" max="511" width="7.83203125" style="1" customWidth="1"/>
    <col min="512" max="513" width="14.83203125" style="1" customWidth="1"/>
    <col min="514" max="514" width="17.1640625" style="1" customWidth="1"/>
    <col min="515" max="515" width="14.83203125" style="1" customWidth="1"/>
    <col min="516" max="516" width="18.5" style="1" bestFit="1" customWidth="1"/>
    <col min="517" max="518" width="12.5" style="1" customWidth="1"/>
    <col min="519" max="763" width="9.33203125" style="1"/>
    <col min="764" max="764" width="6.6640625" style="1" customWidth="1"/>
    <col min="765" max="765" width="18.33203125" style="1" customWidth="1"/>
    <col min="766" max="766" width="117.5" style="1" customWidth="1"/>
    <col min="767" max="767" width="7.83203125" style="1" customWidth="1"/>
    <col min="768" max="769" width="14.83203125" style="1" customWidth="1"/>
    <col min="770" max="770" width="17.1640625" style="1" customWidth="1"/>
    <col min="771" max="771" width="14.83203125" style="1" customWidth="1"/>
    <col min="772" max="772" width="18.5" style="1" bestFit="1" customWidth="1"/>
    <col min="773" max="774" width="12.5" style="1" customWidth="1"/>
    <col min="775" max="1019" width="9.33203125" style="1"/>
    <col min="1020" max="1020" width="6.6640625" style="1" customWidth="1"/>
    <col min="1021" max="1021" width="18.33203125" style="1" customWidth="1"/>
    <col min="1022" max="1022" width="117.5" style="1" customWidth="1"/>
    <col min="1023" max="1023" width="7.83203125" style="1" customWidth="1"/>
    <col min="1024" max="1025" width="14.83203125" style="1" customWidth="1"/>
    <col min="1026" max="1026" width="17.1640625" style="1" customWidth="1"/>
    <col min="1027" max="1027" width="14.83203125" style="1" customWidth="1"/>
    <col min="1028" max="1028" width="18.5" style="1" bestFit="1" customWidth="1"/>
    <col min="1029" max="1030" width="12.5" style="1" customWidth="1"/>
    <col min="1031" max="1275" width="9.33203125" style="1"/>
    <col min="1276" max="1276" width="6.6640625" style="1" customWidth="1"/>
    <col min="1277" max="1277" width="18.33203125" style="1" customWidth="1"/>
    <col min="1278" max="1278" width="117.5" style="1" customWidth="1"/>
    <col min="1279" max="1279" width="7.83203125" style="1" customWidth="1"/>
    <col min="1280" max="1281" width="14.83203125" style="1" customWidth="1"/>
    <col min="1282" max="1282" width="17.1640625" style="1" customWidth="1"/>
    <col min="1283" max="1283" width="14.83203125" style="1" customWidth="1"/>
    <col min="1284" max="1284" width="18.5" style="1" bestFit="1" customWidth="1"/>
    <col min="1285" max="1286" width="12.5" style="1" customWidth="1"/>
    <col min="1287" max="1531" width="9.33203125" style="1"/>
    <col min="1532" max="1532" width="6.6640625" style="1" customWidth="1"/>
    <col min="1533" max="1533" width="18.33203125" style="1" customWidth="1"/>
    <col min="1534" max="1534" width="117.5" style="1" customWidth="1"/>
    <col min="1535" max="1535" width="7.83203125" style="1" customWidth="1"/>
    <col min="1536" max="1537" width="14.83203125" style="1" customWidth="1"/>
    <col min="1538" max="1538" width="17.1640625" style="1" customWidth="1"/>
    <col min="1539" max="1539" width="14.83203125" style="1" customWidth="1"/>
    <col min="1540" max="1540" width="18.5" style="1" bestFit="1" customWidth="1"/>
    <col min="1541" max="1542" width="12.5" style="1" customWidth="1"/>
    <col min="1543" max="1787" width="9.33203125" style="1"/>
    <col min="1788" max="1788" width="6.6640625" style="1" customWidth="1"/>
    <col min="1789" max="1789" width="18.33203125" style="1" customWidth="1"/>
    <col min="1790" max="1790" width="117.5" style="1" customWidth="1"/>
    <col min="1791" max="1791" width="7.83203125" style="1" customWidth="1"/>
    <col min="1792" max="1793" width="14.83203125" style="1" customWidth="1"/>
    <col min="1794" max="1794" width="17.1640625" style="1" customWidth="1"/>
    <col min="1795" max="1795" width="14.83203125" style="1" customWidth="1"/>
    <col min="1796" max="1796" width="18.5" style="1" bestFit="1" customWidth="1"/>
    <col min="1797" max="1798" width="12.5" style="1" customWidth="1"/>
    <col min="1799" max="2043" width="9.33203125" style="1"/>
    <col min="2044" max="2044" width="6.6640625" style="1" customWidth="1"/>
    <col min="2045" max="2045" width="18.33203125" style="1" customWidth="1"/>
    <col min="2046" max="2046" width="117.5" style="1" customWidth="1"/>
    <col min="2047" max="2047" width="7.83203125" style="1" customWidth="1"/>
    <col min="2048" max="2049" width="14.83203125" style="1" customWidth="1"/>
    <col min="2050" max="2050" width="17.1640625" style="1" customWidth="1"/>
    <col min="2051" max="2051" width="14.83203125" style="1" customWidth="1"/>
    <col min="2052" max="2052" width="18.5" style="1" bestFit="1" customWidth="1"/>
    <col min="2053" max="2054" width="12.5" style="1" customWidth="1"/>
    <col min="2055" max="2299" width="9.33203125" style="1"/>
    <col min="2300" max="2300" width="6.6640625" style="1" customWidth="1"/>
    <col min="2301" max="2301" width="18.33203125" style="1" customWidth="1"/>
    <col min="2302" max="2302" width="117.5" style="1" customWidth="1"/>
    <col min="2303" max="2303" width="7.83203125" style="1" customWidth="1"/>
    <col min="2304" max="2305" width="14.83203125" style="1" customWidth="1"/>
    <col min="2306" max="2306" width="17.1640625" style="1" customWidth="1"/>
    <col min="2307" max="2307" width="14.83203125" style="1" customWidth="1"/>
    <col min="2308" max="2308" width="18.5" style="1" bestFit="1" customWidth="1"/>
    <col min="2309" max="2310" width="12.5" style="1" customWidth="1"/>
    <col min="2311" max="2555" width="9.33203125" style="1"/>
    <col min="2556" max="2556" width="6.6640625" style="1" customWidth="1"/>
    <col min="2557" max="2557" width="18.33203125" style="1" customWidth="1"/>
    <col min="2558" max="2558" width="117.5" style="1" customWidth="1"/>
    <col min="2559" max="2559" width="7.83203125" style="1" customWidth="1"/>
    <col min="2560" max="2561" width="14.83203125" style="1" customWidth="1"/>
    <col min="2562" max="2562" width="17.1640625" style="1" customWidth="1"/>
    <col min="2563" max="2563" width="14.83203125" style="1" customWidth="1"/>
    <col min="2564" max="2564" width="18.5" style="1" bestFit="1" customWidth="1"/>
    <col min="2565" max="2566" width="12.5" style="1" customWidth="1"/>
    <col min="2567" max="2811" width="9.33203125" style="1"/>
    <col min="2812" max="2812" width="6.6640625" style="1" customWidth="1"/>
    <col min="2813" max="2813" width="18.33203125" style="1" customWidth="1"/>
    <col min="2814" max="2814" width="117.5" style="1" customWidth="1"/>
    <col min="2815" max="2815" width="7.83203125" style="1" customWidth="1"/>
    <col min="2816" max="2817" width="14.83203125" style="1" customWidth="1"/>
    <col min="2818" max="2818" width="17.1640625" style="1" customWidth="1"/>
    <col min="2819" max="2819" width="14.83203125" style="1" customWidth="1"/>
    <col min="2820" max="2820" width="18.5" style="1" bestFit="1" customWidth="1"/>
    <col min="2821" max="2822" width="12.5" style="1" customWidth="1"/>
    <col min="2823" max="3067" width="9.33203125" style="1"/>
    <col min="3068" max="3068" width="6.6640625" style="1" customWidth="1"/>
    <col min="3069" max="3069" width="18.33203125" style="1" customWidth="1"/>
    <col min="3070" max="3070" width="117.5" style="1" customWidth="1"/>
    <col min="3071" max="3071" width="7.83203125" style="1" customWidth="1"/>
    <col min="3072" max="3073" width="14.83203125" style="1" customWidth="1"/>
    <col min="3074" max="3074" width="17.1640625" style="1" customWidth="1"/>
    <col min="3075" max="3075" width="14.83203125" style="1" customWidth="1"/>
    <col min="3076" max="3076" width="18.5" style="1" bestFit="1" customWidth="1"/>
    <col min="3077" max="3078" width="12.5" style="1" customWidth="1"/>
    <col min="3079" max="3323" width="9.33203125" style="1"/>
    <col min="3324" max="3324" width="6.6640625" style="1" customWidth="1"/>
    <col min="3325" max="3325" width="18.33203125" style="1" customWidth="1"/>
    <col min="3326" max="3326" width="117.5" style="1" customWidth="1"/>
    <col min="3327" max="3327" width="7.83203125" style="1" customWidth="1"/>
    <col min="3328" max="3329" width="14.83203125" style="1" customWidth="1"/>
    <col min="3330" max="3330" width="17.1640625" style="1" customWidth="1"/>
    <col min="3331" max="3331" width="14.83203125" style="1" customWidth="1"/>
    <col min="3332" max="3332" width="18.5" style="1" bestFit="1" customWidth="1"/>
    <col min="3333" max="3334" width="12.5" style="1" customWidth="1"/>
    <col min="3335" max="3579" width="9.33203125" style="1"/>
    <col min="3580" max="3580" width="6.6640625" style="1" customWidth="1"/>
    <col min="3581" max="3581" width="18.33203125" style="1" customWidth="1"/>
    <col min="3582" max="3582" width="117.5" style="1" customWidth="1"/>
    <col min="3583" max="3583" width="7.83203125" style="1" customWidth="1"/>
    <col min="3584" max="3585" width="14.83203125" style="1" customWidth="1"/>
    <col min="3586" max="3586" width="17.1640625" style="1" customWidth="1"/>
    <col min="3587" max="3587" width="14.83203125" style="1" customWidth="1"/>
    <col min="3588" max="3588" width="18.5" style="1" bestFit="1" customWidth="1"/>
    <col min="3589" max="3590" width="12.5" style="1" customWidth="1"/>
    <col min="3591" max="3835" width="9.33203125" style="1"/>
    <col min="3836" max="3836" width="6.6640625" style="1" customWidth="1"/>
    <col min="3837" max="3837" width="18.33203125" style="1" customWidth="1"/>
    <col min="3838" max="3838" width="117.5" style="1" customWidth="1"/>
    <col min="3839" max="3839" width="7.83203125" style="1" customWidth="1"/>
    <col min="3840" max="3841" width="14.83203125" style="1" customWidth="1"/>
    <col min="3842" max="3842" width="17.1640625" style="1" customWidth="1"/>
    <col min="3843" max="3843" width="14.83203125" style="1" customWidth="1"/>
    <col min="3844" max="3844" width="18.5" style="1" bestFit="1" customWidth="1"/>
    <col min="3845" max="3846" width="12.5" style="1" customWidth="1"/>
    <col min="3847" max="4091" width="9.33203125" style="1"/>
    <col min="4092" max="4092" width="6.6640625" style="1" customWidth="1"/>
    <col min="4093" max="4093" width="18.33203125" style="1" customWidth="1"/>
    <col min="4094" max="4094" width="117.5" style="1" customWidth="1"/>
    <col min="4095" max="4095" width="7.83203125" style="1" customWidth="1"/>
    <col min="4096" max="4097" width="14.83203125" style="1" customWidth="1"/>
    <col min="4098" max="4098" width="17.1640625" style="1" customWidth="1"/>
    <col min="4099" max="4099" width="14.83203125" style="1" customWidth="1"/>
    <col min="4100" max="4100" width="18.5" style="1" bestFit="1" customWidth="1"/>
    <col min="4101" max="4102" width="12.5" style="1" customWidth="1"/>
    <col min="4103" max="4347" width="9.33203125" style="1"/>
    <col min="4348" max="4348" width="6.6640625" style="1" customWidth="1"/>
    <col min="4349" max="4349" width="18.33203125" style="1" customWidth="1"/>
    <col min="4350" max="4350" width="117.5" style="1" customWidth="1"/>
    <col min="4351" max="4351" width="7.83203125" style="1" customWidth="1"/>
    <col min="4352" max="4353" width="14.83203125" style="1" customWidth="1"/>
    <col min="4354" max="4354" width="17.1640625" style="1" customWidth="1"/>
    <col min="4355" max="4355" width="14.83203125" style="1" customWidth="1"/>
    <col min="4356" max="4356" width="18.5" style="1" bestFit="1" customWidth="1"/>
    <col min="4357" max="4358" width="12.5" style="1" customWidth="1"/>
    <col min="4359" max="4603" width="9.33203125" style="1"/>
    <col min="4604" max="4604" width="6.6640625" style="1" customWidth="1"/>
    <col min="4605" max="4605" width="18.33203125" style="1" customWidth="1"/>
    <col min="4606" max="4606" width="117.5" style="1" customWidth="1"/>
    <col min="4607" max="4607" width="7.83203125" style="1" customWidth="1"/>
    <col min="4608" max="4609" width="14.83203125" style="1" customWidth="1"/>
    <col min="4610" max="4610" width="17.1640625" style="1" customWidth="1"/>
    <col min="4611" max="4611" width="14.83203125" style="1" customWidth="1"/>
    <col min="4612" max="4612" width="18.5" style="1" bestFit="1" customWidth="1"/>
    <col min="4613" max="4614" width="12.5" style="1" customWidth="1"/>
    <col min="4615" max="4859" width="9.33203125" style="1"/>
    <col min="4860" max="4860" width="6.6640625" style="1" customWidth="1"/>
    <col min="4861" max="4861" width="18.33203125" style="1" customWidth="1"/>
    <col min="4862" max="4862" width="117.5" style="1" customWidth="1"/>
    <col min="4863" max="4863" width="7.83203125" style="1" customWidth="1"/>
    <col min="4864" max="4865" width="14.83203125" style="1" customWidth="1"/>
    <col min="4866" max="4866" width="17.1640625" style="1" customWidth="1"/>
    <col min="4867" max="4867" width="14.83203125" style="1" customWidth="1"/>
    <col min="4868" max="4868" width="18.5" style="1" bestFit="1" customWidth="1"/>
    <col min="4869" max="4870" width="12.5" style="1" customWidth="1"/>
    <col min="4871" max="5115" width="9.33203125" style="1"/>
    <col min="5116" max="5116" width="6.6640625" style="1" customWidth="1"/>
    <col min="5117" max="5117" width="18.33203125" style="1" customWidth="1"/>
    <col min="5118" max="5118" width="117.5" style="1" customWidth="1"/>
    <col min="5119" max="5119" width="7.83203125" style="1" customWidth="1"/>
    <col min="5120" max="5121" width="14.83203125" style="1" customWidth="1"/>
    <col min="5122" max="5122" width="17.1640625" style="1" customWidth="1"/>
    <col min="5123" max="5123" width="14.83203125" style="1" customWidth="1"/>
    <col min="5124" max="5124" width="18.5" style="1" bestFit="1" customWidth="1"/>
    <col min="5125" max="5126" width="12.5" style="1" customWidth="1"/>
    <col min="5127" max="5371" width="9.33203125" style="1"/>
    <col min="5372" max="5372" width="6.6640625" style="1" customWidth="1"/>
    <col min="5373" max="5373" width="18.33203125" style="1" customWidth="1"/>
    <col min="5374" max="5374" width="117.5" style="1" customWidth="1"/>
    <col min="5375" max="5375" width="7.83203125" style="1" customWidth="1"/>
    <col min="5376" max="5377" width="14.83203125" style="1" customWidth="1"/>
    <col min="5378" max="5378" width="17.1640625" style="1" customWidth="1"/>
    <col min="5379" max="5379" width="14.83203125" style="1" customWidth="1"/>
    <col min="5380" max="5380" width="18.5" style="1" bestFit="1" customWidth="1"/>
    <col min="5381" max="5382" width="12.5" style="1" customWidth="1"/>
    <col min="5383" max="5627" width="9.33203125" style="1"/>
    <col min="5628" max="5628" width="6.6640625" style="1" customWidth="1"/>
    <col min="5629" max="5629" width="18.33203125" style="1" customWidth="1"/>
    <col min="5630" max="5630" width="117.5" style="1" customWidth="1"/>
    <col min="5631" max="5631" width="7.83203125" style="1" customWidth="1"/>
    <col min="5632" max="5633" width="14.83203125" style="1" customWidth="1"/>
    <col min="5634" max="5634" width="17.1640625" style="1" customWidth="1"/>
    <col min="5635" max="5635" width="14.83203125" style="1" customWidth="1"/>
    <col min="5636" max="5636" width="18.5" style="1" bestFit="1" customWidth="1"/>
    <col min="5637" max="5638" width="12.5" style="1" customWidth="1"/>
    <col min="5639" max="5883" width="9.33203125" style="1"/>
    <col min="5884" max="5884" width="6.6640625" style="1" customWidth="1"/>
    <col min="5885" max="5885" width="18.33203125" style="1" customWidth="1"/>
    <col min="5886" max="5886" width="117.5" style="1" customWidth="1"/>
    <col min="5887" max="5887" width="7.83203125" style="1" customWidth="1"/>
    <col min="5888" max="5889" width="14.83203125" style="1" customWidth="1"/>
    <col min="5890" max="5890" width="17.1640625" style="1" customWidth="1"/>
    <col min="5891" max="5891" width="14.83203125" style="1" customWidth="1"/>
    <col min="5892" max="5892" width="18.5" style="1" bestFit="1" customWidth="1"/>
    <col min="5893" max="5894" width="12.5" style="1" customWidth="1"/>
    <col min="5895" max="6139" width="9.33203125" style="1"/>
    <col min="6140" max="6140" width="6.6640625" style="1" customWidth="1"/>
    <col min="6141" max="6141" width="18.33203125" style="1" customWidth="1"/>
    <col min="6142" max="6142" width="117.5" style="1" customWidth="1"/>
    <col min="6143" max="6143" width="7.83203125" style="1" customWidth="1"/>
    <col min="6144" max="6145" width="14.83203125" style="1" customWidth="1"/>
    <col min="6146" max="6146" width="17.1640625" style="1" customWidth="1"/>
    <col min="6147" max="6147" width="14.83203125" style="1" customWidth="1"/>
    <col min="6148" max="6148" width="18.5" style="1" bestFit="1" customWidth="1"/>
    <col min="6149" max="6150" width="12.5" style="1" customWidth="1"/>
    <col min="6151" max="6395" width="9.33203125" style="1"/>
    <col min="6396" max="6396" width="6.6640625" style="1" customWidth="1"/>
    <col min="6397" max="6397" width="18.33203125" style="1" customWidth="1"/>
    <col min="6398" max="6398" width="117.5" style="1" customWidth="1"/>
    <col min="6399" max="6399" width="7.83203125" style="1" customWidth="1"/>
    <col min="6400" max="6401" width="14.83203125" style="1" customWidth="1"/>
    <col min="6402" max="6402" width="17.1640625" style="1" customWidth="1"/>
    <col min="6403" max="6403" width="14.83203125" style="1" customWidth="1"/>
    <col min="6404" max="6404" width="18.5" style="1" bestFit="1" customWidth="1"/>
    <col min="6405" max="6406" width="12.5" style="1" customWidth="1"/>
    <col min="6407" max="6651" width="9.33203125" style="1"/>
    <col min="6652" max="6652" width="6.6640625" style="1" customWidth="1"/>
    <col min="6653" max="6653" width="18.33203125" style="1" customWidth="1"/>
    <col min="6654" max="6654" width="117.5" style="1" customWidth="1"/>
    <col min="6655" max="6655" width="7.83203125" style="1" customWidth="1"/>
    <col min="6656" max="6657" width="14.83203125" style="1" customWidth="1"/>
    <col min="6658" max="6658" width="17.1640625" style="1" customWidth="1"/>
    <col min="6659" max="6659" width="14.83203125" style="1" customWidth="1"/>
    <col min="6660" max="6660" width="18.5" style="1" bestFit="1" customWidth="1"/>
    <col min="6661" max="6662" width="12.5" style="1" customWidth="1"/>
    <col min="6663" max="6907" width="9.33203125" style="1"/>
    <col min="6908" max="6908" width="6.6640625" style="1" customWidth="1"/>
    <col min="6909" max="6909" width="18.33203125" style="1" customWidth="1"/>
    <col min="6910" max="6910" width="117.5" style="1" customWidth="1"/>
    <col min="6911" max="6911" width="7.83203125" style="1" customWidth="1"/>
    <col min="6912" max="6913" width="14.83203125" style="1" customWidth="1"/>
    <col min="6914" max="6914" width="17.1640625" style="1" customWidth="1"/>
    <col min="6915" max="6915" width="14.83203125" style="1" customWidth="1"/>
    <col min="6916" max="6916" width="18.5" style="1" bestFit="1" customWidth="1"/>
    <col min="6917" max="6918" width="12.5" style="1" customWidth="1"/>
    <col min="6919" max="7163" width="9.33203125" style="1"/>
    <col min="7164" max="7164" width="6.6640625" style="1" customWidth="1"/>
    <col min="7165" max="7165" width="18.33203125" style="1" customWidth="1"/>
    <col min="7166" max="7166" width="117.5" style="1" customWidth="1"/>
    <col min="7167" max="7167" width="7.83203125" style="1" customWidth="1"/>
    <col min="7168" max="7169" width="14.83203125" style="1" customWidth="1"/>
    <col min="7170" max="7170" width="17.1640625" style="1" customWidth="1"/>
    <col min="7171" max="7171" width="14.83203125" style="1" customWidth="1"/>
    <col min="7172" max="7172" width="18.5" style="1" bestFit="1" customWidth="1"/>
    <col min="7173" max="7174" width="12.5" style="1" customWidth="1"/>
    <col min="7175" max="7419" width="9.33203125" style="1"/>
    <col min="7420" max="7420" width="6.6640625" style="1" customWidth="1"/>
    <col min="7421" max="7421" width="18.33203125" style="1" customWidth="1"/>
    <col min="7422" max="7422" width="117.5" style="1" customWidth="1"/>
    <col min="7423" max="7423" width="7.83203125" style="1" customWidth="1"/>
    <col min="7424" max="7425" width="14.83203125" style="1" customWidth="1"/>
    <col min="7426" max="7426" width="17.1640625" style="1" customWidth="1"/>
    <col min="7427" max="7427" width="14.83203125" style="1" customWidth="1"/>
    <col min="7428" max="7428" width="18.5" style="1" bestFit="1" customWidth="1"/>
    <col min="7429" max="7430" width="12.5" style="1" customWidth="1"/>
    <col min="7431" max="7675" width="9.33203125" style="1"/>
    <col min="7676" max="7676" width="6.6640625" style="1" customWidth="1"/>
    <col min="7677" max="7677" width="18.33203125" style="1" customWidth="1"/>
    <col min="7678" max="7678" width="117.5" style="1" customWidth="1"/>
    <col min="7679" max="7679" width="7.83203125" style="1" customWidth="1"/>
    <col min="7680" max="7681" width="14.83203125" style="1" customWidth="1"/>
    <col min="7682" max="7682" width="17.1640625" style="1" customWidth="1"/>
    <col min="7683" max="7683" width="14.83203125" style="1" customWidth="1"/>
    <col min="7684" max="7684" width="18.5" style="1" bestFit="1" customWidth="1"/>
    <col min="7685" max="7686" width="12.5" style="1" customWidth="1"/>
    <col min="7687" max="7931" width="9.33203125" style="1"/>
    <col min="7932" max="7932" width="6.6640625" style="1" customWidth="1"/>
    <col min="7933" max="7933" width="18.33203125" style="1" customWidth="1"/>
    <col min="7934" max="7934" width="117.5" style="1" customWidth="1"/>
    <col min="7935" max="7935" width="7.83203125" style="1" customWidth="1"/>
    <col min="7936" max="7937" width="14.83203125" style="1" customWidth="1"/>
    <col min="7938" max="7938" width="17.1640625" style="1" customWidth="1"/>
    <col min="7939" max="7939" width="14.83203125" style="1" customWidth="1"/>
    <col min="7940" max="7940" width="18.5" style="1" bestFit="1" customWidth="1"/>
    <col min="7941" max="7942" width="12.5" style="1" customWidth="1"/>
    <col min="7943" max="8187" width="9.33203125" style="1"/>
    <col min="8188" max="8188" width="6.6640625" style="1" customWidth="1"/>
    <col min="8189" max="8189" width="18.33203125" style="1" customWidth="1"/>
    <col min="8190" max="8190" width="117.5" style="1" customWidth="1"/>
    <col min="8191" max="8191" width="7.83203125" style="1" customWidth="1"/>
    <col min="8192" max="8193" width="14.83203125" style="1" customWidth="1"/>
    <col min="8194" max="8194" width="17.1640625" style="1" customWidth="1"/>
    <col min="8195" max="8195" width="14.83203125" style="1" customWidth="1"/>
    <col min="8196" max="8196" width="18.5" style="1" bestFit="1" customWidth="1"/>
    <col min="8197" max="8198" width="12.5" style="1" customWidth="1"/>
    <col min="8199" max="8443" width="9.33203125" style="1"/>
    <col min="8444" max="8444" width="6.6640625" style="1" customWidth="1"/>
    <col min="8445" max="8445" width="18.33203125" style="1" customWidth="1"/>
    <col min="8446" max="8446" width="117.5" style="1" customWidth="1"/>
    <col min="8447" max="8447" width="7.83203125" style="1" customWidth="1"/>
    <col min="8448" max="8449" width="14.83203125" style="1" customWidth="1"/>
    <col min="8450" max="8450" width="17.1640625" style="1" customWidth="1"/>
    <col min="8451" max="8451" width="14.83203125" style="1" customWidth="1"/>
    <col min="8452" max="8452" width="18.5" style="1" bestFit="1" customWidth="1"/>
    <col min="8453" max="8454" width="12.5" style="1" customWidth="1"/>
    <col min="8455" max="8699" width="9.33203125" style="1"/>
    <col min="8700" max="8700" width="6.6640625" style="1" customWidth="1"/>
    <col min="8701" max="8701" width="18.33203125" style="1" customWidth="1"/>
    <col min="8702" max="8702" width="117.5" style="1" customWidth="1"/>
    <col min="8703" max="8703" width="7.83203125" style="1" customWidth="1"/>
    <col min="8704" max="8705" width="14.83203125" style="1" customWidth="1"/>
    <col min="8706" max="8706" width="17.1640625" style="1" customWidth="1"/>
    <col min="8707" max="8707" width="14.83203125" style="1" customWidth="1"/>
    <col min="8708" max="8708" width="18.5" style="1" bestFit="1" customWidth="1"/>
    <col min="8709" max="8710" width="12.5" style="1" customWidth="1"/>
    <col min="8711" max="8955" width="9.33203125" style="1"/>
    <col min="8956" max="8956" width="6.6640625" style="1" customWidth="1"/>
    <col min="8957" max="8957" width="18.33203125" style="1" customWidth="1"/>
    <col min="8958" max="8958" width="117.5" style="1" customWidth="1"/>
    <col min="8959" max="8959" width="7.83203125" style="1" customWidth="1"/>
    <col min="8960" max="8961" width="14.83203125" style="1" customWidth="1"/>
    <col min="8962" max="8962" width="17.1640625" style="1" customWidth="1"/>
    <col min="8963" max="8963" width="14.83203125" style="1" customWidth="1"/>
    <col min="8964" max="8964" width="18.5" style="1" bestFit="1" customWidth="1"/>
    <col min="8965" max="8966" width="12.5" style="1" customWidth="1"/>
    <col min="8967" max="9211" width="9.33203125" style="1"/>
    <col min="9212" max="9212" width="6.6640625" style="1" customWidth="1"/>
    <col min="9213" max="9213" width="18.33203125" style="1" customWidth="1"/>
    <col min="9214" max="9214" width="117.5" style="1" customWidth="1"/>
    <col min="9215" max="9215" width="7.83203125" style="1" customWidth="1"/>
    <col min="9216" max="9217" width="14.83203125" style="1" customWidth="1"/>
    <col min="9218" max="9218" width="17.1640625" style="1" customWidth="1"/>
    <col min="9219" max="9219" width="14.83203125" style="1" customWidth="1"/>
    <col min="9220" max="9220" width="18.5" style="1" bestFit="1" customWidth="1"/>
    <col min="9221" max="9222" width="12.5" style="1" customWidth="1"/>
    <col min="9223" max="9467" width="9.33203125" style="1"/>
    <col min="9468" max="9468" width="6.6640625" style="1" customWidth="1"/>
    <col min="9469" max="9469" width="18.33203125" style="1" customWidth="1"/>
    <col min="9470" max="9470" width="117.5" style="1" customWidth="1"/>
    <col min="9471" max="9471" width="7.83203125" style="1" customWidth="1"/>
    <col min="9472" max="9473" width="14.83203125" style="1" customWidth="1"/>
    <col min="9474" max="9474" width="17.1640625" style="1" customWidth="1"/>
    <col min="9475" max="9475" width="14.83203125" style="1" customWidth="1"/>
    <col min="9476" max="9476" width="18.5" style="1" bestFit="1" customWidth="1"/>
    <col min="9477" max="9478" width="12.5" style="1" customWidth="1"/>
    <col min="9479" max="9723" width="9.33203125" style="1"/>
    <col min="9724" max="9724" width="6.6640625" style="1" customWidth="1"/>
    <col min="9725" max="9725" width="18.33203125" style="1" customWidth="1"/>
    <col min="9726" max="9726" width="117.5" style="1" customWidth="1"/>
    <col min="9727" max="9727" width="7.83203125" style="1" customWidth="1"/>
    <col min="9728" max="9729" width="14.83203125" style="1" customWidth="1"/>
    <col min="9730" max="9730" width="17.1640625" style="1" customWidth="1"/>
    <col min="9731" max="9731" width="14.83203125" style="1" customWidth="1"/>
    <col min="9732" max="9732" width="18.5" style="1" bestFit="1" customWidth="1"/>
    <col min="9733" max="9734" width="12.5" style="1" customWidth="1"/>
    <col min="9735" max="9979" width="9.33203125" style="1"/>
    <col min="9980" max="9980" width="6.6640625" style="1" customWidth="1"/>
    <col min="9981" max="9981" width="18.33203125" style="1" customWidth="1"/>
    <col min="9982" max="9982" width="117.5" style="1" customWidth="1"/>
    <col min="9983" max="9983" width="7.83203125" style="1" customWidth="1"/>
    <col min="9984" max="9985" width="14.83203125" style="1" customWidth="1"/>
    <col min="9986" max="9986" width="17.1640625" style="1" customWidth="1"/>
    <col min="9987" max="9987" width="14.83203125" style="1" customWidth="1"/>
    <col min="9988" max="9988" width="18.5" style="1" bestFit="1" customWidth="1"/>
    <col min="9989" max="9990" width="12.5" style="1" customWidth="1"/>
    <col min="9991" max="10235" width="9.33203125" style="1"/>
    <col min="10236" max="10236" width="6.6640625" style="1" customWidth="1"/>
    <col min="10237" max="10237" width="18.33203125" style="1" customWidth="1"/>
    <col min="10238" max="10238" width="117.5" style="1" customWidth="1"/>
    <col min="10239" max="10239" width="7.83203125" style="1" customWidth="1"/>
    <col min="10240" max="10241" width="14.83203125" style="1" customWidth="1"/>
    <col min="10242" max="10242" width="17.1640625" style="1" customWidth="1"/>
    <col min="10243" max="10243" width="14.83203125" style="1" customWidth="1"/>
    <col min="10244" max="10244" width="18.5" style="1" bestFit="1" customWidth="1"/>
    <col min="10245" max="10246" width="12.5" style="1" customWidth="1"/>
    <col min="10247" max="10491" width="9.33203125" style="1"/>
    <col min="10492" max="10492" width="6.6640625" style="1" customWidth="1"/>
    <col min="10493" max="10493" width="18.33203125" style="1" customWidth="1"/>
    <col min="10494" max="10494" width="117.5" style="1" customWidth="1"/>
    <col min="10495" max="10495" width="7.83203125" style="1" customWidth="1"/>
    <col min="10496" max="10497" width="14.83203125" style="1" customWidth="1"/>
    <col min="10498" max="10498" width="17.1640625" style="1" customWidth="1"/>
    <col min="10499" max="10499" width="14.83203125" style="1" customWidth="1"/>
    <col min="10500" max="10500" width="18.5" style="1" bestFit="1" customWidth="1"/>
    <col min="10501" max="10502" width="12.5" style="1" customWidth="1"/>
    <col min="10503" max="10747" width="9.33203125" style="1"/>
    <col min="10748" max="10748" width="6.6640625" style="1" customWidth="1"/>
    <col min="10749" max="10749" width="18.33203125" style="1" customWidth="1"/>
    <col min="10750" max="10750" width="117.5" style="1" customWidth="1"/>
    <col min="10751" max="10751" width="7.83203125" style="1" customWidth="1"/>
    <col min="10752" max="10753" width="14.83203125" style="1" customWidth="1"/>
    <col min="10754" max="10754" width="17.1640625" style="1" customWidth="1"/>
    <col min="10755" max="10755" width="14.83203125" style="1" customWidth="1"/>
    <col min="10756" max="10756" width="18.5" style="1" bestFit="1" customWidth="1"/>
    <col min="10757" max="10758" width="12.5" style="1" customWidth="1"/>
    <col min="10759" max="11003" width="9.33203125" style="1"/>
    <col min="11004" max="11004" width="6.6640625" style="1" customWidth="1"/>
    <col min="11005" max="11005" width="18.33203125" style="1" customWidth="1"/>
    <col min="11006" max="11006" width="117.5" style="1" customWidth="1"/>
    <col min="11007" max="11007" width="7.83203125" style="1" customWidth="1"/>
    <col min="11008" max="11009" width="14.83203125" style="1" customWidth="1"/>
    <col min="11010" max="11010" width="17.1640625" style="1" customWidth="1"/>
    <col min="11011" max="11011" width="14.83203125" style="1" customWidth="1"/>
    <col min="11012" max="11012" width="18.5" style="1" bestFit="1" customWidth="1"/>
    <col min="11013" max="11014" width="12.5" style="1" customWidth="1"/>
    <col min="11015" max="11259" width="9.33203125" style="1"/>
    <col min="11260" max="11260" width="6.6640625" style="1" customWidth="1"/>
    <col min="11261" max="11261" width="18.33203125" style="1" customWidth="1"/>
    <col min="11262" max="11262" width="117.5" style="1" customWidth="1"/>
    <col min="11263" max="11263" width="7.83203125" style="1" customWidth="1"/>
    <col min="11264" max="11265" width="14.83203125" style="1" customWidth="1"/>
    <col min="11266" max="11266" width="17.1640625" style="1" customWidth="1"/>
    <col min="11267" max="11267" width="14.83203125" style="1" customWidth="1"/>
    <col min="11268" max="11268" width="18.5" style="1" bestFit="1" customWidth="1"/>
    <col min="11269" max="11270" width="12.5" style="1" customWidth="1"/>
    <col min="11271" max="11515" width="9.33203125" style="1"/>
    <col min="11516" max="11516" width="6.6640625" style="1" customWidth="1"/>
    <col min="11517" max="11517" width="18.33203125" style="1" customWidth="1"/>
    <col min="11518" max="11518" width="117.5" style="1" customWidth="1"/>
    <col min="11519" max="11519" width="7.83203125" style="1" customWidth="1"/>
    <col min="11520" max="11521" width="14.83203125" style="1" customWidth="1"/>
    <col min="11522" max="11522" width="17.1640625" style="1" customWidth="1"/>
    <col min="11523" max="11523" width="14.83203125" style="1" customWidth="1"/>
    <col min="11524" max="11524" width="18.5" style="1" bestFit="1" customWidth="1"/>
    <col min="11525" max="11526" width="12.5" style="1" customWidth="1"/>
    <col min="11527" max="11771" width="9.33203125" style="1"/>
    <col min="11772" max="11772" width="6.6640625" style="1" customWidth="1"/>
    <col min="11773" max="11773" width="18.33203125" style="1" customWidth="1"/>
    <col min="11774" max="11774" width="117.5" style="1" customWidth="1"/>
    <col min="11775" max="11775" width="7.83203125" style="1" customWidth="1"/>
    <col min="11776" max="11777" width="14.83203125" style="1" customWidth="1"/>
    <col min="11778" max="11778" width="17.1640625" style="1" customWidth="1"/>
    <col min="11779" max="11779" width="14.83203125" style="1" customWidth="1"/>
    <col min="11780" max="11780" width="18.5" style="1" bestFit="1" customWidth="1"/>
    <col min="11781" max="11782" width="12.5" style="1" customWidth="1"/>
    <col min="11783" max="12027" width="9.33203125" style="1"/>
    <col min="12028" max="12028" width="6.6640625" style="1" customWidth="1"/>
    <col min="12029" max="12029" width="18.33203125" style="1" customWidth="1"/>
    <col min="12030" max="12030" width="117.5" style="1" customWidth="1"/>
    <col min="12031" max="12031" width="7.83203125" style="1" customWidth="1"/>
    <col min="12032" max="12033" width="14.83203125" style="1" customWidth="1"/>
    <col min="12034" max="12034" width="17.1640625" style="1" customWidth="1"/>
    <col min="12035" max="12035" width="14.83203125" style="1" customWidth="1"/>
    <col min="12036" max="12036" width="18.5" style="1" bestFit="1" customWidth="1"/>
    <col min="12037" max="12038" width="12.5" style="1" customWidth="1"/>
    <col min="12039" max="12283" width="9.33203125" style="1"/>
    <col min="12284" max="12284" width="6.6640625" style="1" customWidth="1"/>
    <col min="12285" max="12285" width="18.33203125" style="1" customWidth="1"/>
    <col min="12286" max="12286" width="117.5" style="1" customWidth="1"/>
    <col min="12287" max="12287" width="7.83203125" style="1" customWidth="1"/>
    <col min="12288" max="12289" width="14.83203125" style="1" customWidth="1"/>
    <col min="12290" max="12290" width="17.1640625" style="1" customWidth="1"/>
    <col min="12291" max="12291" width="14.83203125" style="1" customWidth="1"/>
    <col min="12292" max="12292" width="18.5" style="1" bestFit="1" customWidth="1"/>
    <col min="12293" max="12294" width="12.5" style="1" customWidth="1"/>
    <col min="12295" max="12539" width="9.33203125" style="1"/>
    <col min="12540" max="12540" width="6.6640625" style="1" customWidth="1"/>
    <col min="12541" max="12541" width="18.33203125" style="1" customWidth="1"/>
    <col min="12542" max="12542" width="117.5" style="1" customWidth="1"/>
    <col min="12543" max="12543" width="7.83203125" style="1" customWidth="1"/>
    <col min="12544" max="12545" width="14.83203125" style="1" customWidth="1"/>
    <col min="12546" max="12546" width="17.1640625" style="1" customWidth="1"/>
    <col min="12547" max="12547" width="14.83203125" style="1" customWidth="1"/>
    <col min="12548" max="12548" width="18.5" style="1" bestFit="1" customWidth="1"/>
    <col min="12549" max="12550" width="12.5" style="1" customWidth="1"/>
    <col min="12551" max="12795" width="9.33203125" style="1"/>
    <col min="12796" max="12796" width="6.6640625" style="1" customWidth="1"/>
    <col min="12797" max="12797" width="18.33203125" style="1" customWidth="1"/>
    <col min="12798" max="12798" width="117.5" style="1" customWidth="1"/>
    <col min="12799" max="12799" width="7.83203125" style="1" customWidth="1"/>
    <col min="12800" max="12801" width="14.83203125" style="1" customWidth="1"/>
    <col min="12802" max="12802" width="17.1640625" style="1" customWidth="1"/>
    <col min="12803" max="12803" width="14.83203125" style="1" customWidth="1"/>
    <col min="12804" max="12804" width="18.5" style="1" bestFit="1" customWidth="1"/>
    <col min="12805" max="12806" width="12.5" style="1" customWidth="1"/>
    <col min="12807" max="13051" width="9.33203125" style="1"/>
    <col min="13052" max="13052" width="6.6640625" style="1" customWidth="1"/>
    <col min="13053" max="13053" width="18.33203125" style="1" customWidth="1"/>
    <col min="13054" max="13054" width="117.5" style="1" customWidth="1"/>
    <col min="13055" max="13055" width="7.83203125" style="1" customWidth="1"/>
    <col min="13056" max="13057" width="14.83203125" style="1" customWidth="1"/>
    <col min="13058" max="13058" width="17.1640625" style="1" customWidth="1"/>
    <col min="13059" max="13059" width="14.83203125" style="1" customWidth="1"/>
    <col min="13060" max="13060" width="18.5" style="1" bestFit="1" customWidth="1"/>
    <col min="13061" max="13062" width="12.5" style="1" customWidth="1"/>
    <col min="13063" max="13307" width="9.33203125" style="1"/>
    <col min="13308" max="13308" width="6.6640625" style="1" customWidth="1"/>
    <col min="13309" max="13309" width="18.33203125" style="1" customWidth="1"/>
    <col min="13310" max="13310" width="117.5" style="1" customWidth="1"/>
    <col min="13311" max="13311" width="7.83203125" style="1" customWidth="1"/>
    <col min="13312" max="13313" width="14.83203125" style="1" customWidth="1"/>
    <col min="13314" max="13314" width="17.1640625" style="1" customWidth="1"/>
    <col min="13315" max="13315" width="14.83203125" style="1" customWidth="1"/>
    <col min="13316" max="13316" width="18.5" style="1" bestFit="1" customWidth="1"/>
    <col min="13317" max="13318" width="12.5" style="1" customWidth="1"/>
    <col min="13319" max="13563" width="9.33203125" style="1"/>
    <col min="13564" max="13564" width="6.6640625" style="1" customWidth="1"/>
    <col min="13565" max="13565" width="18.33203125" style="1" customWidth="1"/>
    <col min="13566" max="13566" width="117.5" style="1" customWidth="1"/>
    <col min="13567" max="13567" width="7.83203125" style="1" customWidth="1"/>
    <col min="13568" max="13569" width="14.83203125" style="1" customWidth="1"/>
    <col min="13570" max="13570" width="17.1640625" style="1" customWidth="1"/>
    <col min="13571" max="13571" width="14.83203125" style="1" customWidth="1"/>
    <col min="13572" max="13572" width="18.5" style="1" bestFit="1" customWidth="1"/>
    <col min="13573" max="13574" width="12.5" style="1" customWidth="1"/>
    <col min="13575" max="13819" width="9.33203125" style="1"/>
    <col min="13820" max="13820" width="6.6640625" style="1" customWidth="1"/>
    <col min="13821" max="13821" width="18.33203125" style="1" customWidth="1"/>
    <col min="13822" max="13822" width="117.5" style="1" customWidth="1"/>
    <col min="13823" max="13823" width="7.83203125" style="1" customWidth="1"/>
    <col min="13824" max="13825" width="14.83203125" style="1" customWidth="1"/>
    <col min="13826" max="13826" width="17.1640625" style="1" customWidth="1"/>
    <col min="13827" max="13827" width="14.83203125" style="1" customWidth="1"/>
    <col min="13828" max="13828" width="18.5" style="1" bestFit="1" customWidth="1"/>
    <col min="13829" max="13830" width="12.5" style="1" customWidth="1"/>
    <col min="13831" max="14075" width="9.33203125" style="1"/>
    <col min="14076" max="14076" width="6.6640625" style="1" customWidth="1"/>
    <col min="14077" max="14077" width="18.33203125" style="1" customWidth="1"/>
    <col min="14078" max="14078" width="117.5" style="1" customWidth="1"/>
    <col min="14079" max="14079" width="7.83203125" style="1" customWidth="1"/>
    <col min="14080" max="14081" width="14.83203125" style="1" customWidth="1"/>
    <col min="14082" max="14082" width="17.1640625" style="1" customWidth="1"/>
    <col min="14083" max="14083" width="14.83203125" style="1" customWidth="1"/>
    <col min="14084" max="14084" width="18.5" style="1" bestFit="1" customWidth="1"/>
    <col min="14085" max="14086" width="12.5" style="1" customWidth="1"/>
    <col min="14087" max="14331" width="9.33203125" style="1"/>
    <col min="14332" max="14332" width="6.6640625" style="1" customWidth="1"/>
    <col min="14333" max="14333" width="18.33203125" style="1" customWidth="1"/>
    <col min="14334" max="14334" width="117.5" style="1" customWidth="1"/>
    <col min="14335" max="14335" width="7.83203125" style="1" customWidth="1"/>
    <col min="14336" max="14337" width="14.83203125" style="1" customWidth="1"/>
    <col min="14338" max="14338" width="17.1640625" style="1" customWidth="1"/>
    <col min="14339" max="14339" width="14.83203125" style="1" customWidth="1"/>
    <col min="14340" max="14340" width="18.5" style="1" bestFit="1" customWidth="1"/>
    <col min="14341" max="14342" width="12.5" style="1" customWidth="1"/>
    <col min="14343" max="14587" width="9.33203125" style="1"/>
    <col min="14588" max="14588" width="6.6640625" style="1" customWidth="1"/>
    <col min="14589" max="14589" width="18.33203125" style="1" customWidth="1"/>
    <col min="14590" max="14590" width="117.5" style="1" customWidth="1"/>
    <col min="14591" max="14591" width="7.83203125" style="1" customWidth="1"/>
    <col min="14592" max="14593" width="14.83203125" style="1" customWidth="1"/>
    <col min="14594" max="14594" width="17.1640625" style="1" customWidth="1"/>
    <col min="14595" max="14595" width="14.83203125" style="1" customWidth="1"/>
    <col min="14596" max="14596" width="18.5" style="1" bestFit="1" customWidth="1"/>
    <col min="14597" max="14598" width="12.5" style="1" customWidth="1"/>
    <col min="14599" max="14843" width="9.33203125" style="1"/>
    <col min="14844" max="14844" width="6.6640625" style="1" customWidth="1"/>
    <col min="14845" max="14845" width="18.33203125" style="1" customWidth="1"/>
    <col min="14846" max="14846" width="117.5" style="1" customWidth="1"/>
    <col min="14847" max="14847" width="7.83203125" style="1" customWidth="1"/>
    <col min="14848" max="14849" width="14.83203125" style="1" customWidth="1"/>
    <col min="14850" max="14850" width="17.1640625" style="1" customWidth="1"/>
    <col min="14851" max="14851" width="14.83203125" style="1" customWidth="1"/>
    <col min="14852" max="14852" width="18.5" style="1" bestFit="1" customWidth="1"/>
    <col min="14853" max="14854" width="12.5" style="1" customWidth="1"/>
    <col min="14855" max="15099" width="9.33203125" style="1"/>
    <col min="15100" max="15100" width="6.6640625" style="1" customWidth="1"/>
    <col min="15101" max="15101" width="18.33203125" style="1" customWidth="1"/>
    <col min="15102" max="15102" width="117.5" style="1" customWidth="1"/>
    <col min="15103" max="15103" width="7.83203125" style="1" customWidth="1"/>
    <col min="15104" max="15105" width="14.83203125" style="1" customWidth="1"/>
    <col min="15106" max="15106" width="17.1640625" style="1" customWidth="1"/>
    <col min="15107" max="15107" width="14.83203125" style="1" customWidth="1"/>
    <col min="15108" max="15108" width="18.5" style="1" bestFit="1" customWidth="1"/>
    <col min="15109" max="15110" width="12.5" style="1" customWidth="1"/>
    <col min="15111" max="15355" width="9.33203125" style="1"/>
    <col min="15356" max="15356" width="6.6640625" style="1" customWidth="1"/>
    <col min="15357" max="15357" width="18.33203125" style="1" customWidth="1"/>
    <col min="15358" max="15358" width="117.5" style="1" customWidth="1"/>
    <col min="15359" max="15359" width="7.83203125" style="1" customWidth="1"/>
    <col min="15360" max="15361" width="14.83203125" style="1" customWidth="1"/>
    <col min="15362" max="15362" width="17.1640625" style="1" customWidth="1"/>
    <col min="15363" max="15363" width="14.83203125" style="1" customWidth="1"/>
    <col min="15364" max="15364" width="18.5" style="1" bestFit="1" customWidth="1"/>
    <col min="15365" max="15366" width="12.5" style="1" customWidth="1"/>
    <col min="15367" max="15611" width="9.33203125" style="1"/>
    <col min="15612" max="15612" width="6.6640625" style="1" customWidth="1"/>
    <col min="15613" max="15613" width="18.33203125" style="1" customWidth="1"/>
    <col min="15614" max="15614" width="117.5" style="1" customWidth="1"/>
    <col min="15615" max="15615" width="7.83203125" style="1" customWidth="1"/>
    <col min="15616" max="15617" width="14.83203125" style="1" customWidth="1"/>
    <col min="15618" max="15618" width="17.1640625" style="1" customWidth="1"/>
    <col min="15619" max="15619" width="14.83203125" style="1" customWidth="1"/>
    <col min="15620" max="15620" width="18.5" style="1" bestFit="1" customWidth="1"/>
    <col min="15621" max="15622" width="12.5" style="1" customWidth="1"/>
    <col min="15623" max="15867" width="9.33203125" style="1"/>
    <col min="15868" max="15868" width="6.6640625" style="1" customWidth="1"/>
    <col min="15869" max="15869" width="18.33203125" style="1" customWidth="1"/>
    <col min="15870" max="15870" width="117.5" style="1" customWidth="1"/>
    <col min="15871" max="15871" width="7.83203125" style="1" customWidth="1"/>
    <col min="15872" max="15873" width="14.83203125" style="1" customWidth="1"/>
    <col min="15874" max="15874" width="17.1640625" style="1" customWidth="1"/>
    <col min="15875" max="15875" width="14.83203125" style="1" customWidth="1"/>
    <col min="15876" max="15876" width="18.5" style="1" bestFit="1" customWidth="1"/>
    <col min="15877" max="15878" width="12.5" style="1" customWidth="1"/>
    <col min="15879" max="16123" width="9.33203125" style="1"/>
    <col min="16124" max="16124" width="6.6640625" style="1" customWidth="1"/>
    <col min="16125" max="16125" width="18.33203125" style="1" customWidth="1"/>
    <col min="16126" max="16126" width="117.5" style="1" customWidth="1"/>
    <col min="16127" max="16127" width="7.83203125" style="1" customWidth="1"/>
    <col min="16128" max="16129" width="14.83203125" style="1" customWidth="1"/>
    <col min="16130" max="16130" width="17.1640625" style="1" customWidth="1"/>
    <col min="16131" max="16131" width="14.83203125" style="1" customWidth="1"/>
    <col min="16132" max="16132" width="18.5" style="1" bestFit="1" customWidth="1"/>
    <col min="16133" max="16134" width="12.5" style="1" customWidth="1"/>
    <col min="16135" max="16384" width="9.33203125" style="1"/>
  </cols>
  <sheetData>
    <row r="1" spans="1:19" x14ac:dyDescent="0.2">
      <c r="A1" s="39" t="s">
        <v>49</v>
      </c>
      <c r="B1" s="40"/>
      <c r="C1" s="41"/>
      <c r="D1" s="42"/>
      <c r="E1" s="43"/>
      <c r="F1" s="23"/>
      <c r="G1" s="23"/>
      <c r="H1" s="29"/>
      <c r="I1" s="95"/>
      <c r="J1" s="43"/>
      <c r="K1" s="43"/>
    </row>
    <row r="2" spans="1:19" x14ac:dyDescent="0.2">
      <c r="A2" s="39" t="s">
        <v>212</v>
      </c>
      <c r="B2" s="40"/>
      <c r="C2" s="41"/>
      <c r="D2" s="42"/>
      <c r="E2" s="43"/>
      <c r="F2" s="23"/>
      <c r="G2" s="23"/>
      <c r="H2" s="29"/>
      <c r="I2" s="95"/>
      <c r="J2" s="43"/>
      <c r="K2" s="43"/>
    </row>
    <row r="3" spans="1:19" x14ac:dyDescent="0.2">
      <c r="A3" s="41" t="s">
        <v>213</v>
      </c>
      <c r="B3" s="40"/>
      <c r="C3" s="41"/>
      <c r="D3" s="42"/>
      <c r="E3" s="43"/>
      <c r="F3" s="23"/>
      <c r="G3" s="23"/>
      <c r="H3" s="29"/>
      <c r="I3" s="95"/>
      <c r="J3" s="43"/>
      <c r="K3" s="43"/>
    </row>
    <row r="4" spans="1:19" x14ac:dyDescent="0.2">
      <c r="A4" s="41" t="s">
        <v>50</v>
      </c>
      <c r="B4" s="40"/>
      <c r="C4" s="44"/>
      <c r="D4" s="42"/>
      <c r="E4" s="43"/>
      <c r="F4" s="23"/>
      <c r="G4" s="23"/>
      <c r="H4" s="29"/>
      <c r="I4" s="95"/>
      <c r="J4" s="43"/>
      <c r="K4" s="43"/>
    </row>
    <row r="5" spans="1:19" x14ac:dyDescent="0.2">
      <c r="A5" s="45" t="s">
        <v>51</v>
      </c>
      <c r="B5" s="45" t="s">
        <v>33</v>
      </c>
      <c r="C5" s="46" t="s">
        <v>52</v>
      </c>
      <c r="D5" s="47" t="s">
        <v>53</v>
      </c>
      <c r="E5" s="48" t="s">
        <v>54</v>
      </c>
      <c r="F5" s="2"/>
      <c r="G5" s="3" t="s">
        <v>55</v>
      </c>
      <c r="H5" s="30" t="s">
        <v>56</v>
      </c>
      <c r="I5" s="96" t="s">
        <v>57</v>
      </c>
      <c r="J5" s="48" t="s">
        <v>58</v>
      </c>
      <c r="K5" s="48" t="s">
        <v>59</v>
      </c>
    </row>
    <row r="6" spans="1:19" x14ac:dyDescent="0.2">
      <c r="A6" s="49">
        <v>1</v>
      </c>
      <c r="B6" s="49"/>
      <c r="C6" s="50" t="s">
        <v>60</v>
      </c>
      <c r="D6" s="51"/>
      <c r="E6" s="52"/>
      <c r="F6" s="4"/>
      <c r="G6" s="5">
        <f>G7+G90+G158+G188+G209</f>
        <v>1300647.5725</v>
      </c>
      <c r="H6" s="31"/>
      <c r="I6" s="97">
        <f>I7+I90+I158+I188+I209</f>
        <v>1602605.3554</v>
      </c>
      <c r="J6" s="98">
        <v>1.292</v>
      </c>
      <c r="K6" s="98">
        <v>1.1930000000000001</v>
      </c>
      <c r="M6" s="8"/>
    </row>
    <row r="7" spans="1:19" x14ac:dyDescent="0.2">
      <c r="A7" s="49">
        <v>2</v>
      </c>
      <c r="B7" s="49"/>
      <c r="C7" s="50" t="s">
        <v>61</v>
      </c>
      <c r="D7" s="51"/>
      <c r="E7" s="52"/>
      <c r="F7" s="4"/>
      <c r="G7" s="5">
        <f>G8</f>
        <v>456260.07000000007</v>
      </c>
      <c r="H7" s="31"/>
      <c r="I7" s="97">
        <f>I8</f>
        <v>570796.37660000008</v>
      </c>
      <c r="J7" s="52"/>
      <c r="K7" s="52"/>
    </row>
    <row r="8" spans="1:19" x14ac:dyDescent="0.2">
      <c r="A8" s="53">
        <v>3</v>
      </c>
      <c r="B8" s="53"/>
      <c r="C8" s="54" t="s">
        <v>62</v>
      </c>
      <c r="D8" s="55"/>
      <c r="E8" s="56"/>
      <c r="F8" s="4"/>
      <c r="G8" s="7">
        <f>G9+G46+G86</f>
        <v>456260.07000000007</v>
      </c>
      <c r="H8" s="32"/>
      <c r="I8" s="99">
        <f>I9+I46+I86</f>
        <v>570796.37660000008</v>
      </c>
      <c r="J8" s="56"/>
      <c r="K8" s="56"/>
    </row>
    <row r="9" spans="1:19" x14ac:dyDescent="0.2">
      <c r="A9" s="57">
        <v>4</v>
      </c>
      <c r="B9" s="57"/>
      <c r="C9" s="58" t="s">
        <v>63</v>
      </c>
      <c r="D9" s="59"/>
      <c r="E9" s="60"/>
      <c r="F9" s="9"/>
      <c r="G9" s="10">
        <f>G10+G12+G14+G22+G30+G32+G39+G44</f>
        <v>266261.56000000006</v>
      </c>
      <c r="H9" s="33"/>
      <c r="I9" s="100">
        <f>I10+I12+I14+I22+I30+I32+I39+I44</f>
        <v>344128.27660000004</v>
      </c>
      <c r="J9" s="60"/>
      <c r="K9" s="60"/>
    </row>
    <row r="10" spans="1:19" s="25" customFormat="1" ht="12.75" customHeight="1" x14ac:dyDescent="0.2">
      <c r="A10" s="61">
        <v>5</v>
      </c>
      <c r="B10" s="61"/>
      <c r="C10" s="62" t="s">
        <v>186</v>
      </c>
      <c r="D10" s="63"/>
      <c r="E10" s="64"/>
      <c r="F10" s="24"/>
      <c r="G10" s="13">
        <f>SUM(G11)</f>
        <v>19261.440000000002</v>
      </c>
      <c r="H10" s="34"/>
      <c r="I10" s="101">
        <f>SUM(I11)</f>
        <v>24885.78</v>
      </c>
      <c r="J10" s="102"/>
      <c r="K10" s="103"/>
      <c r="L10" s="26"/>
      <c r="M10" s="26"/>
      <c r="N10" s="26"/>
      <c r="O10" s="26"/>
      <c r="P10" s="26"/>
      <c r="Q10" s="26"/>
      <c r="R10" s="26"/>
      <c r="S10" s="26"/>
    </row>
    <row r="11" spans="1:19" s="25" customFormat="1" ht="12.75" customHeight="1" x14ac:dyDescent="0.2">
      <c r="A11" s="65">
        <v>6</v>
      </c>
      <c r="B11" s="65" t="s">
        <v>36</v>
      </c>
      <c r="C11" s="66" t="s">
        <v>215</v>
      </c>
      <c r="D11" s="67" t="s">
        <v>35</v>
      </c>
      <c r="E11" s="68">
        <v>1</v>
      </c>
      <c r="F11" s="27">
        <v>19261.440000000002</v>
      </c>
      <c r="G11" s="17">
        <v>19261.440000000002</v>
      </c>
      <c r="H11" s="35">
        <v>24885.78</v>
      </c>
      <c r="I11" s="104">
        <f>E11*H11</f>
        <v>24885.78</v>
      </c>
      <c r="J11" s="81">
        <v>1.292</v>
      </c>
      <c r="K11" s="105"/>
      <c r="L11" s="26"/>
      <c r="M11" s="26"/>
      <c r="N11" s="26"/>
      <c r="P11" s="26"/>
      <c r="Q11" s="26"/>
      <c r="R11" s="26"/>
    </row>
    <row r="12" spans="1:19" x14ac:dyDescent="0.2">
      <c r="A12" s="69">
        <v>7</v>
      </c>
      <c r="B12" s="69"/>
      <c r="C12" s="70" t="s">
        <v>64</v>
      </c>
      <c r="D12" s="71"/>
      <c r="E12" s="72"/>
      <c r="F12" s="12"/>
      <c r="G12" s="13">
        <f>SUM(G13)</f>
        <v>657.5</v>
      </c>
      <c r="H12" s="34"/>
      <c r="I12" s="101">
        <f>SUM(I13)</f>
        <v>933.75</v>
      </c>
      <c r="J12" s="72"/>
      <c r="K12" s="72"/>
    </row>
    <row r="13" spans="1:19" x14ac:dyDescent="0.2">
      <c r="A13" s="73">
        <v>8</v>
      </c>
      <c r="B13" s="73">
        <v>65000017</v>
      </c>
      <c r="C13" s="74" t="s">
        <v>65</v>
      </c>
      <c r="D13" s="75" t="s">
        <v>38</v>
      </c>
      <c r="E13" s="76">
        <v>125</v>
      </c>
      <c r="F13" s="14">
        <v>5.26</v>
      </c>
      <c r="G13" s="15">
        <v>657.5</v>
      </c>
      <c r="H13" s="36">
        <v>7.47</v>
      </c>
      <c r="I13" s="106">
        <f>E13*H13</f>
        <v>933.75</v>
      </c>
      <c r="J13" s="76">
        <v>1.292</v>
      </c>
      <c r="K13" s="76"/>
    </row>
    <row r="14" spans="1:19" x14ac:dyDescent="0.2">
      <c r="A14" s="69">
        <v>9</v>
      </c>
      <c r="B14" s="69"/>
      <c r="C14" s="70" t="s">
        <v>66</v>
      </c>
      <c r="D14" s="71"/>
      <c r="E14" s="72"/>
      <c r="F14" s="11"/>
      <c r="G14" s="13">
        <f>SUM(G15:G21)</f>
        <v>21071.57</v>
      </c>
      <c r="H14" s="34"/>
      <c r="I14" s="101">
        <f>SUM(I15:I21)</f>
        <v>27224.511599999998</v>
      </c>
      <c r="J14" s="72"/>
      <c r="K14" s="72"/>
    </row>
    <row r="15" spans="1:19" x14ac:dyDescent="0.2">
      <c r="A15" s="77">
        <v>10</v>
      </c>
      <c r="B15" s="78" t="s">
        <v>67</v>
      </c>
      <c r="C15" s="79" t="s">
        <v>3</v>
      </c>
      <c r="D15" s="80" t="s">
        <v>38</v>
      </c>
      <c r="E15" s="81">
        <v>0.55000000000000004</v>
      </c>
      <c r="F15" s="16">
        <v>558.19000000000005</v>
      </c>
      <c r="G15" s="17">
        <v>307</v>
      </c>
      <c r="H15" s="35">
        <v>721.18</v>
      </c>
      <c r="I15" s="104">
        <f>H15*E15</f>
        <v>396.649</v>
      </c>
      <c r="J15" s="81">
        <v>1.292</v>
      </c>
      <c r="K15" s="81"/>
    </row>
    <row r="16" spans="1:19" ht="24" x14ac:dyDescent="0.2">
      <c r="A16" s="77">
        <v>11</v>
      </c>
      <c r="B16" s="78" t="s">
        <v>68</v>
      </c>
      <c r="C16" s="82" t="s">
        <v>69</v>
      </c>
      <c r="D16" s="80" t="s">
        <v>38</v>
      </c>
      <c r="E16" s="81">
        <v>0.72</v>
      </c>
      <c r="F16" s="16">
        <v>558.19000000000005</v>
      </c>
      <c r="G16" s="17">
        <v>401.89</v>
      </c>
      <c r="H16" s="35">
        <v>721.18</v>
      </c>
      <c r="I16" s="104">
        <f>H16*E16</f>
        <v>519.24959999999999</v>
      </c>
      <c r="J16" s="81">
        <v>1.292</v>
      </c>
      <c r="K16" s="81"/>
    </row>
    <row r="17" spans="1:11" s="20" customFormat="1" x14ac:dyDescent="0.2">
      <c r="A17" s="83">
        <v>12</v>
      </c>
      <c r="B17" s="84" t="s">
        <v>70</v>
      </c>
      <c r="C17" s="85" t="s">
        <v>71</v>
      </c>
      <c r="D17" s="86" t="s">
        <v>5</v>
      </c>
      <c r="E17" s="87">
        <v>4.5999999999999996</v>
      </c>
      <c r="F17" s="18">
        <v>219.45</v>
      </c>
      <c r="G17" s="19">
        <v>1009.47</v>
      </c>
      <c r="H17" s="37">
        <v>283.52999999999997</v>
      </c>
      <c r="I17" s="107">
        <f>H17*E17</f>
        <v>1304.2379999999998</v>
      </c>
      <c r="J17" s="87">
        <v>1.292</v>
      </c>
      <c r="K17" s="87"/>
    </row>
    <row r="18" spans="1:11" s="20" customFormat="1" ht="36" x14ac:dyDescent="0.2">
      <c r="A18" s="83">
        <v>13</v>
      </c>
      <c r="B18" s="84">
        <v>99839</v>
      </c>
      <c r="C18" s="85" t="s">
        <v>72</v>
      </c>
      <c r="D18" s="86" t="s">
        <v>5</v>
      </c>
      <c r="E18" s="87">
        <v>34.5</v>
      </c>
      <c r="F18" s="18">
        <v>482.6</v>
      </c>
      <c r="G18" s="19">
        <v>16649.7</v>
      </c>
      <c r="H18" s="37">
        <v>623.52</v>
      </c>
      <c r="I18" s="107">
        <f>H18*E18</f>
        <v>21511.439999999999</v>
      </c>
      <c r="J18" s="87">
        <v>1.292</v>
      </c>
      <c r="K18" s="87"/>
    </row>
    <row r="19" spans="1:11" x14ac:dyDescent="0.2">
      <c r="A19" s="73">
        <v>14</v>
      </c>
      <c r="B19" s="73">
        <v>65000118</v>
      </c>
      <c r="C19" s="74" t="s">
        <v>73</v>
      </c>
      <c r="D19" s="75" t="s">
        <v>38</v>
      </c>
      <c r="E19" s="76">
        <v>3.5</v>
      </c>
      <c r="F19" s="14">
        <v>374.87</v>
      </c>
      <c r="G19" s="15">
        <v>1312.05</v>
      </c>
      <c r="H19" s="36">
        <v>484.33</v>
      </c>
      <c r="I19" s="106">
        <f>H19*E19</f>
        <v>1695.155</v>
      </c>
      <c r="J19" s="76">
        <v>1.292</v>
      </c>
      <c r="K19" s="76"/>
    </row>
    <row r="20" spans="1:11" s="20" customFormat="1" x14ac:dyDescent="0.2">
      <c r="A20" s="83">
        <v>15</v>
      </c>
      <c r="B20" s="83" t="s">
        <v>74</v>
      </c>
      <c r="C20" s="85" t="s">
        <v>75</v>
      </c>
      <c r="D20" s="86" t="s">
        <v>76</v>
      </c>
      <c r="E20" s="87">
        <v>1</v>
      </c>
      <c r="F20" s="18">
        <v>173.98</v>
      </c>
      <c r="G20" s="19">
        <v>173.98</v>
      </c>
      <c r="H20" s="37">
        <v>224.78</v>
      </c>
      <c r="I20" s="107">
        <f>H20*E20</f>
        <v>224.78</v>
      </c>
      <c r="J20" s="87">
        <v>1.292</v>
      </c>
      <c r="K20" s="87"/>
    </row>
    <row r="21" spans="1:11" s="20" customFormat="1" ht="24" x14ac:dyDescent="0.2">
      <c r="A21" s="83">
        <v>16</v>
      </c>
      <c r="B21" s="84">
        <v>100726</v>
      </c>
      <c r="C21" s="85" t="s">
        <v>77</v>
      </c>
      <c r="D21" s="86" t="s">
        <v>38</v>
      </c>
      <c r="E21" s="87">
        <v>44</v>
      </c>
      <c r="F21" s="18">
        <v>27.67</v>
      </c>
      <c r="G21" s="19">
        <v>1217.48</v>
      </c>
      <c r="H21" s="37">
        <v>35.75</v>
      </c>
      <c r="I21" s="107">
        <f>H21*E21</f>
        <v>1573</v>
      </c>
      <c r="J21" s="87">
        <v>1.292</v>
      </c>
      <c r="K21" s="87"/>
    </row>
    <row r="22" spans="1:11" x14ac:dyDescent="0.2">
      <c r="A22" s="69">
        <v>17</v>
      </c>
      <c r="B22" s="69"/>
      <c r="C22" s="70" t="s">
        <v>78</v>
      </c>
      <c r="D22" s="71"/>
      <c r="E22" s="72"/>
      <c r="F22" s="12"/>
      <c r="G22" s="13">
        <f>SUM(G23:G29)</f>
        <v>12208.770000000002</v>
      </c>
      <c r="H22" s="34"/>
      <c r="I22" s="101">
        <f>SUM(I23:I29)</f>
        <v>15773.25</v>
      </c>
      <c r="J22" s="72"/>
      <c r="K22" s="72"/>
    </row>
    <row r="23" spans="1:11" x14ac:dyDescent="0.2">
      <c r="A23" s="73">
        <v>18</v>
      </c>
      <c r="B23" s="73">
        <v>65000151</v>
      </c>
      <c r="C23" s="74" t="s">
        <v>79</v>
      </c>
      <c r="D23" s="75" t="s">
        <v>1</v>
      </c>
      <c r="E23" s="76">
        <v>402</v>
      </c>
      <c r="F23" s="14">
        <v>10.52</v>
      </c>
      <c r="G23" s="15">
        <v>4229.04</v>
      </c>
      <c r="H23" s="36">
        <v>13.59</v>
      </c>
      <c r="I23" s="106">
        <f>H23*E23</f>
        <v>5463.18</v>
      </c>
      <c r="J23" s="76">
        <v>1.292</v>
      </c>
      <c r="K23" s="76"/>
    </row>
    <row r="24" spans="1:11" x14ac:dyDescent="0.2">
      <c r="A24" s="73">
        <v>19</v>
      </c>
      <c r="B24" s="73">
        <v>65000173</v>
      </c>
      <c r="C24" s="74" t="s">
        <v>80</v>
      </c>
      <c r="D24" s="75" t="s">
        <v>1</v>
      </c>
      <c r="E24" s="76">
        <v>120</v>
      </c>
      <c r="F24" s="14">
        <v>23.36</v>
      </c>
      <c r="G24" s="15">
        <v>2803.2</v>
      </c>
      <c r="H24" s="36">
        <v>30.18</v>
      </c>
      <c r="I24" s="106">
        <f t="shared" ref="I24:I38" si="0">H24*E24</f>
        <v>3621.6</v>
      </c>
      <c r="J24" s="76">
        <v>1.292</v>
      </c>
      <c r="K24" s="76"/>
    </row>
    <row r="25" spans="1:11" x14ac:dyDescent="0.2">
      <c r="A25" s="73">
        <v>20</v>
      </c>
      <c r="B25" s="73">
        <v>65000181</v>
      </c>
      <c r="C25" s="74" t="s">
        <v>81</v>
      </c>
      <c r="D25" s="75" t="s">
        <v>1</v>
      </c>
      <c r="E25" s="76">
        <v>339</v>
      </c>
      <c r="F25" s="14">
        <v>2.4</v>
      </c>
      <c r="G25" s="15">
        <v>813.6</v>
      </c>
      <c r="H25" s="36">
        <v>3.1</v>
      </c>
      <c r="I25" s="106">
        <f t="shared" si="0"/>
        <v>1050.9000000000001</v>
      </c>
      <c r="J25" s="76">
        <v>1.292</v>
      </c>
      <c r="K25" s="76"/>
    </row>
    <row r="26" spans="1:11" x14ac:dyDescent="0.2">
      <c r="A26" s="73">
        <v>21</v>
      </c>
      <c r="B26" s="73">
        <v>65002545</v>
      </c>
      <c r="C26" s="74" t="s">
        <v>82</v>
      </c>
      <c r="D26" s="75" t="s">
        <v>1</v>
      </c>
      <c r="E26" s="76">
        <v>339</v>
      </c>
      <c r="F26" s="14">
        <v>4.53</v>
      </c>
      <c r="G26" s="15">
        <v>1535.67</v>
      </c>
      <c r="H26" s="36">
        <v>5.85</v>
      </c>
      <c r="I26" s="106">
        <f t="shared" si="0"/>
        <v>1983.1499999999999</v>
      </c>
      <c r="J26" s="76">
        <v>1.292</v>
      </c>
      <c r="K26" s="76"/>
    </row>
    <row r="27" spans="1:11" x14ac:dyDescent="0.2">
      <c r="A27" s="73">
        <v>22</v>
      </c>
      <c r="B27" s="73">
        <v>65002546</v>
      </c>
      <c r="C27" s="74" t="s">
        <v>83</v>
      </c>
      <c r="D27" s="75" t="s">
        <v>84</v>
      </c>
      <c r="E27" s="76">
        <v>678</v>
      </c>
      <c r="F27" s="14">
        <v>2.2599999999999998</v>
      </c>
      <c r="G27" s="15">
        <v>1532.2799999999997</v>
      </c>
      <c r="H27" s="36">
        <v>2.92</v>
      </c>
      <c r="I27" s="106">
        <f t="shared" si="0"/>
        <v>1979.76</v>
      </c>
      <c r="J27" s="76">
        <v>1.292</v>
      </c>
      <c r="K27" s="76"/>
    </row>
    <row r="28" spans="1:11" x14ac:dyDescent="0.2">
      <c r="A28" s="73">
        <v>23</v>
      </c>
      <c r="B28" s="73">
        <v>65000182</v>
      </c>
      <c r="C28" s="74" t="s">
        <v>85</v>
      </c>
      <c r="D28" s="75" t="s">
        <v>1</v>
      </c>
      <c r="E28" s="76">
        <v>339</v>
      </c>
      <c r="F28" s="14">
        <v>0.61</v>
      </c>
      <c r="G28" s="15">
        <v>206.79</v>
      </c>
      <c r="H28" s="36">
        <v>0.79</v>
      </c>
      <c r="I28" s="106">
        <f t="shared" si="0"/>
        <v>267.81</v>
      </c>
      <c r="J28" s="76">
        <v>1.292</v>
      </c>
      <c r="K28" s="76"/>
    </row>
    <row r="29" spans="1:11" x14ac:dyDescent="0.2">
      <c r="A29" s="73">
        <v>24</v>
      </c>
      <c r="B29" s="73">
        <v>65000176</v>
      </c>
      <c r="C29" s="74" t="s">
        <v>86</v>
      </c>
      <c r="D29" s="75" t="s">
        <v>1</v>
      </c>
      <c r="E29" s="76">
        <v>339</v>
      </c>
      <c r="F29" s="14">
        <v>3.21</v>
      </c>
      <c r="G29" s="15">
        <v>1088.19</v>
      </c>
      <c r="H29" s="36">
        <v>4.1500000000000004</v>
      </c>
      <c r="I29" s="106">
        <f t="shared" si="0"/>
        <v>1406.8500000000001</v>
      </c>
      <c r="J29" s="76">
        <v>1.292</v>
      </c>
      <c r="K29" s="76"/>
    </row>
    <row r="30" spans="1:11" x14ac:dyDescent="0.2">
      <c r="A30" s="69">
        <v>25</v>
      </c>
      <c r="B30" s="69"/>
      <c r="C30" s="70" t="s">
        <v>87</v>
      </c>
      <c r="D30" s="71"/>
      <c r="E30" s="72"/>
      <c r="F30" s="12"/>
      <c r="G30" s="13">
        <f>SUM(G31:G31)</f>
        <v>1499.24</v>
      </c>
      <c r="H30" s="34"/>
      <c r="I30" s="101">
        <f>SUM(I31:I31)</f>
        <v>1936.95</v>
      </c>
      <c r="J30" s="72"/>
      <c r="K30" s="72"/>
    </row>
    <row r="31" spans="1:11" x14ac:dyDescent="0.2">
      <c r="A31" s="73">
        <v>26</v>
      </c>
      <c r="B31" s="73">
        <v>65000237</v>
      </c>
      <c r="C31" s="88" t="s">
        <v>88</v>
      </c>
      <c r="D31" s="75" t="s">
        <v>1</v>
      </c>
      <c r="E31" s="76">
        <v>37</v>
      </c>
      <c r="F31" s="14">
        <v>40.520000000000003</v>
      </c>
      <c r="G31" s="15">
        <v>1499.24</v>
      </c>
      <c r="H31" s="36">
        <v>52.35</v>
      </c>
      <c r="I31" s="106">
        <f t="shared" si="0"/>
        <v>1936.95</v>
      </c>
      <c r="J31" s="76">
        <v>1.292</v>
      </c>
      <c r="K31" s="76"/>
    </row>
    <row r="32" spans="1:11" x14ac:dyDescent="0.2">
      <c r="A32" s="69">
        <v>27</v>
      </c>
      <c r="B32" s="69"/>
      <c r="C32" s="70" t="s">
        <v>89</v>
      </c>
      <c r="D32" s="71"/>
      <c r="E32" s="72"/>
      <c r="F32" s="12"/>
      <c r="G32" s="13">
        <f>SUM(G33:G38)</f>
        <v>201375.03000000003</v>
      </c>
      <c r="H32" s="34"/>
      <c r="I32" s="101">
        <f>SUM(I33:I38)</f>
        <v>260202.46000000002</v>
      </c>
      <c r="J32" s="72"/>
      <c r="K32" s="72"/>
    </row>
    <row r="33" spans="1:11" ht="24" x14ac:dyDescent="0.2">
      <c r="A33" s="73">
        <v>28</v>
      </c>
      <c r="B33" s="73">
        <v>65003744</v>
      </c>
      <c r="C33" s="88" t="s">
        <v>90</v>
      </c>
      <c r="D33" s="75" t="s">
        <v>1</v>
      </c>
      <c r="E33" s="76">
        <v>4</v>
      </c>
      <c r="F33" s="14">
        <v>805.2</v>
      </c>
      <c r="G33" s="15">
        <v>3220.8</v>
      </c>
      <c r="H33" s="36">
        <v>1040.32</v>
      </c>
      <c r="I33" s="106">
        <f t="shared" si="0"/>
        <v>4161.28</v>
      </c>
      <c r="J33" s="76">
        <v>1.292</v>
      </c>
      <c r="K33" s="76"/>
    </row>
    <row r="34" spans="1:11" x14ac:dyDescent="0.2">
      <c r="A34" s="73">
        <v>29</v>
      </c>
      <c r="B34" s="73">
        <v>65000241</v>
      </c>
      <c r="C34" s="74" t="s">
        <v>91</v>
      </c>
      <c r="D34" s="75" t="s">
        <v>38</v>
      </c>
      <c r="E34" s="76">
        <v>455</v>
      </c>
      <c r="F34" s="14">
        <v>91</v>
      </c>
      <c r="G34" s="15">
        <v>41405</v>
      </c>
      <c r="H34" s="36">
        <v>117.57</v>
      </c>
      <c r="I34" s="106">
        <f t="shared" si="0"/>
        <v>53494.35</v>
      </c>
      <c r="J34" s="76">
        <v>1.292</v>
      </c>
      <c r="K34" s="76"/>
    </row>
    <row r="35" spans="1:11" x14ac:dyDescent="0.2">
      <c r="A35" s="73">
        <v>30</v>
      </c>
      <c r="B35" s="73">
        <v>65003743</v>
      </c>
      <c r="C35" s="74" t="s">
        <v>92</v>
      </c>
      <c r="D35" s="75" t="s">
        <v>38</v>
      </c>
      <c r="E35" s="76">
        <v>455</v>
      </c>
      <c r="F35" s="14">
        <v>27.05</v>
      </c>
      <c r="G35" s="15">
        <v>12307.75</v>
      </c>
      <c r="H35" s="36">
        <v>34.950000000000003</v>
      </c>
      <c r="I35" s="106">
        <f t="shared" si="0"/>
        <v>15902.250000000002</v>
      </c>
      <c r="J35" s="76">
        <v>1.292</v>
      </c>
      <c r="K35" s="76"/>
    </row>
    <row r="36" spans="1:11" x14ac:dyDescent="0.2">
      <c r="A36" s="73">
        <v>31</v>
      </c>
      <c r="B36" s="73">
        <v>65000276</v>
      </c>
      <c r="C36" s="74" t="s">
        <v>93</v>
      </c>
      <c r="D36" s="75" t="s">
        <v>94</v>
      </c>
      <c r="E36" s="76">
        <v>6397</v>
      </c>
      <c r="F36" s="14">
        <v>13.24</v>
      </c>
      <c r="G36" s="15">
        <v>84696.28</v>
      </c>
      <c r="H36" s="36">
        <v>17.11</v>
      </c>
      <c r="I36" s="106">
        <f t="shared" si="0"/>
        <v>109452.67</v>
      </c>
      <c r="J36" s="76">
        <v>1.292</v>
      </c>
      <c r="K36" s="76"/>
    </row>
    <row r="37" spans="1:11" x14ac:dyDescent="0.2">
      <c r="A37" s="73">
        <v>32</v>
      </c>
      <c r="B37" s="73">
        <v>65000277</v>
      </c>
      <c r="C37" s="74" t="s">
        <v>159</v>
      </c>
      <c r="D37" s="75" t="s">
        <v>94</v>
      </c>
      <c r="E37" s="76">
        <v>337</v>
      </c>
      <c r="F37" s="14">
        <v>13.24</v>
      </c>
      <c r="G37" s="15">
        <v>4461.88</v>
      </c>
      <c r="H37" s="36">
        <v>17.11</v>
      </c>
      <c r="I37" s="106">
        <f t="shared" si="0"/>
        <v>5766.07</v>
      </c>
      <c r="J37" s="76">
        <v>1.292</v>
      </c>
      <c r="K37" s="76"/>
    </row>
    <row r="38" spans="1:11" x14ac:dyDescent="0.2">
      <c r="A38" s="73">
        <v>33</v>
      </c>
      <c r="B38" s="73">
        <v>65003653</v>
      </c>
      <c r="C38" s="74" t="s">
        <v>95</v>
      </c>
      <c r="D38" s="75" t="s">
        <v>1</v>
      </c>
      <c r="E38" s="76">
        <v>68</v>
      </c>
      <c r="F38" s="14">
        <v>812.99</v>
      </c>
      <c r="G38" s="15">
        <v>55283.32</v>
      </c>
      <c r="H38" s="36">
        <v>1050.3800000000001</v>
      </c>
      <c r="I38" s="106">
        <f t="shared" si="0"/>
        <v>71425.840000000011</v>
      </c>
      <c r="J38" s="76">
        <v>1.292</v>
      </c>
      <c r="K38" s="76"/>
    </row>
    <row r="39" spans="1:11" x14ac:dyDescent="0.2">
      <c r="A39" s="69">
        <v>34</v>
      </c>
      <c r="B39" s="69"/>
      <c r="C39" s="70" t="s">
        <v>96</v>
      </c>
      <c r="D39" s="71"/>
      <c r="E39" s="72"/>
      <c r="F39" s="12"/>
      <c r="G39" s="13">
        <f>SUM(G40:G43)</f>
        <v>9916.5</v>
      </c>
      <c r="H39" s="34"/>
      <c r="I39" s="101">
        <f>SUM(I40:I43)</f>
        <v>12820.74</v>
      </c>
      <c r="J39" s="72"/>
      <c r="K39" s="72"/>
    </row>
    <row r="40" spans="1:11" x14ac:dyDescent="0.2">
      <c r="A40" s="77">
        <v>35</v>
      </c>
      <c r="B40" s="78" t="s">
        <v>97</v>
      </c>
      <c r="C40" s="79" t="s">
        <v>37</v>
      </c>
      <c r="D40" s="80" t="s">
        <v>76</v>
      </c>
      <c r="E40" s="81">
        <v>1</v>
      </c>
      <c r="F40" s="16">
        <v>126.63999999999999</v>
      </c>
      <c r="G40" s="17">
        <v>126.63999999999999</v>
      </c>
      <c r="H40" s="35">
        <v>163.62</v>
      </c>
      <c r="I40" s="104">
        <f>H40*E40</f>
        <v>163.62</v>
      </c>
      <c r="J40" s="81">
        <v>1.292</v>
      </c>
      <c r="K40" s="81"/>
    </row>
    <row r="41" spans="1:11" ht="24" x14ac:dyDescent="0.2">
      <c r="A41" s="77">
        <v>36</v>
      </c>
      <c r="B41" s="78" t="s">
        <v>98</v>
      </c>
      <c r="C41" s="82" t="s">
        <v>99</v>
      </c>
      <c r="D41" s="80" t="s">
        <v>76</v>
      </c>
      <c r="E41" s="81">
        <v>2</v>
      </c>
      <c r="F41" s="16">
        <v>266.24</v>
      </c>
      <c r="G41" s="17">
        <v>532.48</v>
      </c>
      <c r="H41" s="35">
        <v>343.98</v>
      </c>
      <c r="I41" s="104">
        <f t="shared" ref="I41:I42" si="1">H41*E41</f>
        <v>687.96</v>
      </c>
      <c r="J41" s="81">
        <v>1.292</v>
      </c>
      <c r="K41" s="81"/>
    </row>
    <row r="42" spans="1:11" x14ac:dyDescent="0.2">
      <c r="A42" s="77">
        <v>37</v>
      </c>
      <c r="B42" s="78" t="s">
        <v>97</v>
      </c>
      <c r="C42" s="79" t="s">
        <v>32</v>
      </c>
      <c r="D42" s="80" t="s">
        <v>76</v>
      </c>
      <c r="E42" s="81">
        <v>1</v>
      </c>
      <c r="F42" s="16">
        <v>191</v>
      </c>
      <c r="G42" s="17">
        <v>191</v>
      </c>
      <c r="H42" s="35">
        <v>246.77</v>
      </c>
      <c r="I42" s="104">
        <f t="shared" si="1"/>
        <v>246.77</v>
      </c>
      <c r="J42" s="81">
        <v>1.292</v>
      </c>
      <c r="K42" s="81"/>
    </row>
    <row r="43" spans="1:11" x14ac:dyDescent="0.2">
      <c r="A43" s="73">
        <v>38</v>
      </c>
      <c r="B43" s="73">
        <v>65000403</v>
      </c>
      <c r="C43" s="74" t="s">
        <v>100</v>
      </c>
      <c r="D43" s="75" t="s">
        <v>94</v>
      </c>
      <c r="E43" s="76">
        <v>1997</v>
      </c>
      <c r="F43" s="14">
        <v>4.54</v>
      </c>
      <c r="G43" s="15">
        <v>9066.3799999999992</v>
      </c>
      <c r="H43" s="36">
        <v>5.87</v>
      </c>
      <c r="I43" s="106">
        <f>H43*E43</f>
        <v>11722.39</v>
      </c>
      <c r="J43" s="76">
        <v>1.292</v>
      </c>
      <c r="K43" s="76"/>
    </row>
    <row r="44" spans="1:11" x14ac:dyDescent="0.2">
      <c r="A44" s="69">
        <v>39</v>
      </c>
      <c r="B44" s="69"/>
      <c r="C44" s="70" t="s">
        <v>101</v>
      </c>
      <c r="D44" s="71"/>
      <c r="E44" s="72"/>
      <c r="F44" s="12"/>
      <c r="G44" s="13">
        <f>G45</f>
        <v>271.51</v>
      </c>
      <c r="H44" s="34"/>
      <c r="I44" s="101">
        <f>I45</f>
        <v>350.83499999999998</v>
      </c>
      <c r="J44" s="72"/>
      <c r="K44" s="72"/>
    </row>
    <row r="45" spans="1:11" x14ac:dyDescent="0.2">
      <c r="A45" s="73">
        <v>40</v>
      </c>
      <c r="B45" s="73">
        <v>65001126</v>
      </c>
      <c r="C45" s="88" t="s">
        <v>102</v>
      </c>
      <c r="D45" s="75" t="s">
        <v>38</v>
      </c>
      <c r="E45" s="76">
        <v>9.5</v>
      </c>
      <c r="F45" s="14">
        <v>28.58</v>
      </c>
      <c r="G45" s="15">
        <v>271.51</v>
      </c>
      <c r="H45" s="36">
        <v>36.93</v>
      </c>
      <c r="I45" s="106">
        <f>H45*E45</f>
        <v>350.83499999999998</v>
      </c>
      <c r="J45" s="76">
        <v>1.292</v>
      </c>
      <c r="K45" s="76"/>
    </row>
    <row r="46" spans="1:11" x14ac:dyDescent="0.2">
      <c r="A46" s="57">
        <v>41</v>
      </c>
      <c r="B46" s="57"/>
      <c r="C46" s="58" t="s">
        <v>103</v>
      </c>
      <c r="D46" s="59"/>
      <c r="E46" s="60"/>
      <c r="F46" s="9"/>
      <c r="G46" s="10">
        <f>G47</f>
        <v>142406.18</v>
      </c>
      <c r="H46" s="33"/>
      <c r="I46" s="100">
        <f>I47</f>
        <v>169890.45</v>
      </c>
      <c r="J46" s="60"/>
      <c r="K46" s="60"/>
    </row>
    <row r="47" spans="1:11" x14ac:dyDescent="0.2">
      <c r="A47" s="69">
        <v>42</v>
      </c>
      <c r="B47" s="69"/>
      <c r="C47" s="70" t="s">
        <v>104</v>
      </c>
      <c r="D47" s="71"/>
      <c r="E47" s="72"/>
      <c r="F47" s="12"/>
      <c r="G47" s="13">
        <f>SUM(G48:G85)</f>
        <v>142406.18</v>
      </c>
      <c r="H47" s="34"/>
      <c r="I47" s="101">
        <f>SUM(I48:I85)</f>
        <v>169890.45</v>
      </c>
      <c r="J47" s="72"/>
      <c r="K47" s="72"/>
    </row>
    <row r="48" spans="1:11" ht="24" x14ac:dyDescent="0.2">
      <c r="A48" s="77">
        <v>43</v>
      </c>
      <c r="B48" s="78" t="s">
        <v>105</v>
      </c>
      <c r="C48" s="82" t="s">
        <v>11</v>
      </c>
      <c r="D48" s="80" t="s">
        <v>76</v>
      </c>
      <c r="E48" s="81">
        <v>2</v>
      </c>
      <c r="F48" s="16">
        <v>2874</v>
      </c>
      <c r="G48" s="17">
        <v>5748</v>
      </c>
      <c r="H48" s="35">
        <v>3428.68</v>
      </c>
      <c r="I48" s="104">
        <f>H48*E48</f>
        <v>6857.36</v>
      </c>
      <c r="J48" s="81"/>
      <c r="K48" s="81">
        <v>1.1930000000000001</v>
      </c>
    </row>
    <row r="49" spans="1:11" s="20" customFormat="1" x14ac:dyDescent="0.2">
      <c r="A49" s="83">
        <v>44</v>
      </c>
      <c r="B49" s="83">
        <v>11928</v>
      </c>
      <c r="C49" s="85" t="s">
        <v>106</v>
      </c>
      <c r="D49" s="86" t="s">
        <v>76</v>
      </c>
      <c r="E49" s="87">
        <v>1</v>
      </c>
      <c r="F49" s="18">
        <v>10.67</v>
      </c>
      <c r="G49" s="19">
        <v>10.67</v>
      </c>
      <c r="H49" s="37">
        <v>12.73</v>
      </c>
      <c r="I49" s="107">
        <f>H49*E49</f>
        <v>12.73</v>
      </c>
      <c r="J49" s="87"/>
      <c r="K49" s="87">
        <v>1.1930000000000001</v>
      </c>
    </row>
    <row r="50" spans="1:11" s="20" customFormat="1" x14ac:dyDescent="0.2">
      <c r="A50" s="83">
        <v>45</v>
      </c>
      <c r="B50" s="84">
        <v>827</v>
      </c>
      <c r="C50" s="85" t="s">
        <v>107</v>
      </c>
      <c r="D50" s="86" t="s">
        <v>76</v>
      </c>
      <c r="E50" s="87">
        <v>5</v>
      </c>
      <c r="F50" s="18">
        <v>47.6</v>
      </c>
      <c r="G50" s="19">
        <v>238</v>
      </c>
      <c r="H50" s="37">
        <v>56.79</v>
      </c>
      <c r="I50" s="107">
        <f t="shared" ref="I50:I52" si="2">H50*E50</f>
        <v>283.95</v>
      </c>
      <c r="J50" s="87"/>
      <c r="K50" s="87">
        <v>1.1930000000000001</v>
      </c>
    </row>
    <row r="51" spans="1:11" s="20" customFormat="1" x14ac:dyDescent="0.2">
      <c r="A51" s="83">
        <v>46</v>
      </c>
      <c r="B51" s="83">
        <v>1960</v>
      </c>
      <c r="C51" s="85" t="s">
        <v>108</v>
      </c>
      <c r="D51" s="86" t="s">
        <v>76</v>
      </c>
      <c r="E51" s="87">
        <v>12</v>
      </c>
      <c r="F51" s="18">
        <v>51.43</v>
      </c>
      <c r="G51" s="19">
        <v>617.16</v>
      </c>
      <c r="H51" s="37">
        <v>61.36</v>
      </c>
      <c r="I51" s="107">
        <f t="shared" si="2"/>
        <v>736.31999999999994</v>
      </c>
      <c r="J51" s="87"/>
      <c r="K51" s="87">
        <v>1.1930000000000001</v>
      </c>
    </row>
    <row r="52" spans="1:11" s="20" customFormat="1" x14ac:dyDescent="0.2">
      <c r="A52" s="83">
        <v>47</v>
      </c>
      <c r="B52" s="83">
        <v>1962</v>
      </c>
      <c r="C52" s="85" t="s">
        <v>109</v>
      </c>
      <c r="D52" s="86" t="s">
        <v>76</v>
      </c>
      <c r="E52" s="87">
        <v>4</v>
      </c>
      <c r="F52" s="18">
        <v>180.36</v>
      </c>
      <c r="G52" s="19">
        <v>721.44</v>
      </c>
      <c r="H52" s="37">
        <v>215.17</v>
      </c>
      <c r="I52" s="107">
        <f t="shared" si="2"/>
        <v>860.68</v>
      </c>
      <c r="J52" s="87"/>
      <c r="K52" s="87">
        <v>1.1930000000000001</v>
      </c>
    </row>
    <row r="53" spans="1:11" x14ac:dyDescent="0.2">
      <c r="A53" s="77">
        <v>48</v>
      </c>
      <c r="B53" s="78" t="s">
        <v>110</v>
      </c>
      <c r="C53" s="79" t="s">
        <v>2</v>
      </c>
      <c r="D53" s="80" t="s">
        <v>76</v>
      </c>
      <c r="E53" s="81">
        <v>1</v>
      </c>
      <c r="F53" s="16">
        <v>225.17</v>
      </c>
      <c r="G53" s="17">
        <v>225.17</v>
      </c>
      <c r="H53" s="35">
        <v>268.62</v>
      </c>
      <c r="I53" s="104">
        <f>H53*E53</f>
        <v>268.62</v>
      </c>
      <c r="J53" s="81"/>
      <c r="K53" s="81">
        <v>1.1930000000000001</v>
      </c>
    </row>
    <row r="54" spans="1:11" x14ac:dyDescent="0.2">
      <c r="A54" s="77">
        <v>49</v>
      </c>
      <c r="B54" s="78" t="s">
        <v>111</v>
      </c>
      <c r="C54" s="79" t="s">
        <v>112</v>
      </c>
      <c r="D54" s="80" t="s">
        <v>76</v>
      </c>
      <c r="E54" s="81">
        <v>8</v>
      </c>
      <c r="F54" s="16">
        <v>228.13</v>
      </c>
      <c r="G54" s="17">
        <v>1825.06</v>
      </c>
      <c r="H54" s="35">
        <v>272.16000000000003</v>
      </c>
      <c r="I54" s="104">
        <f t="shared" ref="I54:I55" si="3">H54*E54</f>
        <v>2177.2800000000002</v>
      </c>
      <c r="J54" s="81"/>
      <c r="K54" s="81">
        <v>1.1930000000000001</v>
      </c>
    </row>
    <row r="55" spans="1:11" x14ac:dyDescent="0.2">
      <c r="A55" s="77">
        <v>50</v>
      </c>
      <c r="B55" s="78" t="s">
        <v>113</v>
      </c>
      <c r="C55" s="79" t="s">
        <v>7</v>
      </c>
      <c r="D55" s="80" t="s">
        <v>5</v>
      </c>
      <c r="E55" s="81">
        <v>1</v>
      </c>
      <c r="F55" s="16">
        <v>173.89</v>
      </c>
      <c r="G55" s="17">
        <v>173.89</v>
      </c>
      <c r="H55" s="35">
        <v>207.45</v>
      </c>
      <c r="I55" s="104">
        <f t="shared" si="3"/>
        <v>207.45</v>
      </c>
      <c r="J55" s="81"/>
      <c r="K55" s="81">
        <v>1.1930000000000001</v>
      </c>
    </row>
    <row r="56" spans="1:11" s="20" customFormat="1" x14ac:dyDescent="0.2">
      <c r="A56" s="83">
        <v>51</v>
      </c>
      <c r="B56" s="83">
        <v>7146</v>
      </c>
      <c r="C56" s="85" t="s">
        <v>114</v>
      </c>
      <c r="D56" s="86" t="s">
        <v>76</v>
      </c>
      <c r="E56" s="87">
        <v>3</v>
      </c>
      <c r="F56" s="18">
        <v>164.72</v>
      </c>
      <c r="G56" s="19">
        <v>494.15999999999997</v>
      </c>
      <c r="H56" s="37">
        <v>196.51</v>
      </c>
      <c r="I56" s="107">
        <f>H56*E56</f>
        <v>589.53</v>
      </c>
      <c r="J56" s="87"/>
      <c r="K56" s="87">
        <v>1.1930000000000001</v>
      </c>
    </row>
    <row r="57" spans="1:11" s="20" customFormat="1" x14ac:dyDescent="0.2">
      <c r="A57" s="83">
        <v>52</v>
      </c>
      <c r="B57" s="83">
        <v>9871</v>
      </c>
      <c r="C57" s="85" t="s">
        <v>40</v>
      </c>
      <c r="D57" s="86" t="s">
        <v>5</v>
      </c>
      <c r="E57" s="87">
        <v>18</v>
      </c>
      <c r="F57" s="18">
        <v>41.34</v>
      </c>
      <c r="G57" s="19">
        <v>744.12000000000012</v>
      </c>
      <c r="H57" s="37">
        <v>49.32</v>
      </c>
      <c r="I57" s="107">
        <f t="shared" ref="I57:I58" si="4">H57*E57</f>
        <v>887.76</v>
      </c>
      <c r="J57" s="87"/>
      <c r="K57" s="87">
        <v>1.1930000000000001</v>
      </c>
    </row>
    <row r="58" spans="1:11" s="20" customFormat="1" x14ac:dyDescent="0.2">
      <c r="A58" s="83">
        <v>53</v>
      </c>
      <c r="B58" s="83">
        <v>9870</v>
      </c>
      <c r="C58" s="85" t="s">
        <v>115</v>
      </c>
      <c r="D58" s="86" t="s">
        <v>5</v>
      </c>
      <c r="E58" s="87">
        <v>12</v>
      </c>
      <c r="F58" s="18">
        <v>90.01</v>
      </c>
      <c r="G58" s="19">
        <v>1080.1200000000001</v>
      </c>
      <c r="H58" s="37">
        <v>107.38</v>
      </c>
      <c r="I58" s="107">
        <f t="shared" si="4"/>
        <v>1288.56</v>
      </c>
      <c r="J58" s="87"/>
      <c r="K58" s="87">
        <v>1.1930000000000001</v>
      </c>
    </row>
    <row r="59" spans="1:11" x14ac:dyDescent="0.2">
      <c r="A59" s="77">
        <v>54</v>
      </c>
      <c r="B59" s="78" t="s">
        <v>116</v>
      </c>
      <c r="C59" s="79" t="s">
        <v>117</v>
      </c>
      <c r="D59" s="80" t="s">
        <v>76</v>
      </c>
      <c r="E59" s="81">
        <v>11</v>
      </c>
      <c r="F59" s="16">
        <v>56.01</v>
      </c>
      <c r="G59" s="17">
        <v>616.11</v>
      </c>
      <c r="H59" s="35">
        <v>66.819999999999993</v>
      </c>
      <c r="I59" s="104">
        <f>H59*E59</f>
        <v>735.02</v>
      </c>
      <c r="J59" s="81"/>
      <c r="K59" s="81">
        <v>1.1930000000000001</v>
      </c>
    </row>
    <row r="60" spans="1:11" x14ac:dyDescent="0.2">
      <c r="A60" s="77">
        <v>55</v>
      </c>
      <c r="B60" s="78" t="s">
        <v>118</v>
      </c>
      <c r="C60" s="79" t="s">
        <v>119</v>
      </c>
      <c r="D60" s="80" t="s">
        <v>76</v>
      </c>
      <c r="E60" s="81">
        <v>14</v>
      </c>
      <c r="F60" s="16">
        <v>73.430000000000007</v>
      </c>
      <c r="G60" s="17">
        <v>1028.02</v>
      </c>
      <c r="H60" s="35">
        <v>87.6</v>
      </c>
      <c r="I60" s="104">
        <f t="shared" ref="I60:I85" si="5">H60*E60</f>
        <v>1226.3999999999999</v>
      </c>
      <c r="J60" s="81"/>
      <c r="K60" s="81">
        <v>1.1930000000000001</v>
      </c>
    </row>
    <row r="61" spans="1:11" x14ac:dyDescent="0.2">
      <c r="A61" s="77">
        <v>56</v>
      </c>
      <c r="B61" s="78" t="s">
        <v>120</v>
      </c>
      <c r="C61" s="79" t="s">
        <v>34</v>
      </c>
      <c r="D61" s="80" t="s">
        <v>76</v>
      </c>
      <c r="E61" s="81">
        <v>8</v>
      </c>
      <c r="F61" s="16">
        <v>59.12</v>
      </c>
      <c r="G61" s="17">
        <v>472.97</v>
      </c>
      <c r="H61" s="35">
        <v>70.53</v>
      </c>
      <c r="I61" s="104">
        <f t="shared" si="5"/>
        <v>564.24</v>
      </c>
      <c r="J61" s="81"/>
      <c r="K61" s="81">
        <v>1.1930000000000001</v>
      </c>
    </row>
    <row r="62" spans="1:11" x14ac:dyDescent="0.2">
      <c r="A62" s="77">
        <v>57</v>
      </c>
      <c r="B62" s="78" t="s">
        <v>121</v>
      </c>
      <c r="C62" s="79" t="s">
        <v>46</v>
      </c>
      <c r="D62" s="80" t="s">
        <v>76</v>
      </c>
      <c r="E62" s="81">
        <v>5</v>
      </c>
      <c r="F62" s="16">
        <v>558.07000000000005</v>
      </c>
      <c r="G62" s="17">
        <v>2790.36</v>
      </c>
      <c r="H62" s="35">
        <v>665.78</v>
      </c>
      <c r="I62" s="104">
        <f t="shared" si="5"/>
        <v>3328.8999999999996</v>
      </c>
      <c r="J62" s="81"/>
      <c r="K62" s="81">
        <v>1.1930000000000001</v>
      </c>
    </row>
    <row r="63" spans="1:11" x14ac:dyDescent="0.2">
      <c r="A63" s="77">
        <v>58</v>
      </c>
      <c r="B63" s="78" t="s">
        <v>122</v>
      </c>
      <c r="C63" s="79" t="s">
        <v>45</v>
      </c>
      <c r="D63" s="80" t="s">
        <v>76</v>
      </c>
      <c r="E63" s="81">
        <v>1</v>
      </c>
      <c r="F63" s="16">
        <v>7298.78</v>
      </c>
      <c r="G63" s="17">
        <v>7298.78</v>
      </c>
      <c r="H63" s="35">
        <v>8707.44</v>
      </c>
      <c r="I63" s="104">
        <f t="shared" si="5"/>
        <v>8707.44</v>
      </c>
      <c r="J63" s="81"/>
      <c r="K63" s="81">
        <v>1.1930000000000001</v>
      </c>
    </row>
    <row r="64" spans="1:11" x14ac:dyDescent="0.2">
      <c r="A64" s="77">
        <v>59</v>
      </c>
      <c r="B64" s="78" t="s">
        <v>123</v>
      </c>
      <c r="C64" s="79" t="s">
        <v>48</v>
      </c>
      <c r="D64" s="80" t="s">
        <v>76</v>
      </c>
      <c r="E64" s="81">
        <v>1</v>
      </c>
      <c r="F64" s="16">
        <v>1121.31</v>
      </c>
      <c r="G64" s="17">
        <v>1121.31</v>
      </c>
      <c r="H64" s="35">
        <v>1337.72</v>
      </c>
      <c r="I64" s="104">
        <f t="shared" si="5"/>
        <v>1337.72</v>
      </c>
      <c r="J64" s="81"/>
      <c r="K64" s="81">
        <v>1.1930000000000001</v>
      </c>
    </row>
    <row r="65" spans="1:11" x14ac:dyDescent="0.2">
      <c r="A65" s="77">
        <v>60</v>
      </c>
      <c r="B65" s="78" t="s">
        <v>124</v>
      </c>
      <c r="C65" s="79" t="s">
        <v>6</v>
      </c>
      <c r="D65" s="80" t="s">
        <v>76</v>
      </c>
      <c r="E65" s="81">
        <v>1</v>
      </c>
      <c r="F65" s="16">
        <v>367.66</v>
      </c>
      <c r="G65" s="17">
        <v>367.66</v>
      </c>
      <c r="H65" s="35">
        <v>438.61</v>
      </c>
      <c r="I65" s="104">
        <f t="shared" si="5"/>
        <v>438.61</v>
      </c>
      <c r="J65" s="81"/>
      <c r="K65" s="81">
        <v>1.1930000000000001</v>
      </c>
    </row>
    <row r="66" spans="1:11" x14ac:dyDescent="0.2">
      <c r="A66" s="77">
        <v>61</v>
      </c>
      <c r="B66" s="78" t="s">
        <v>125</v>
      </c>
      <c r="C66" s="79" t="s">
        <v>126</v>
      </c>
      <c r="D66" s="80" t="s">
        <v>76</v>
      </c>
      <c r="E66" s="81">
        <v>88</v>
      </c>
      <c r="F66" s="16">
        <v>11.81</v>
      </c>
      <c r="G66" s="17">
        <v>1039.57</v>
      </c>
      <c r="H66" s="35">
        <v>14.09</v>
      </c>
      <c r="I66" s="104">
        <f t="shared" si="5"/>
        <v>1239.92</v>
      </c>
      <c r="J66" s="81"/>
      <c r="K66" s="81">
        <v>1.1930000000000001</v>
      </c>
    </row>
    <row r="67" spans="1:11" x14ac:dyDescent="0.2">
      <c r="A67" s="77">
        <v>62</v>
      </c>
      <c r="B67" s="78" t="s">
        <v>127</v>
      </c>
      <c r="C67" s="79" t="s">
        <v>128</v>
      </c>
      <c r="D67" s="80" t="s">
        <v>76</v>
      </c>
      <c r="E67" s="81">
        <v>112</v>
      </c>
      <c r="F67" s="16">
        <v>19.829999999999998</v>
      </c>
      <c r="G67" s="17">
        <v>2220.59</v>
      </c>
      <c r="H67" s="35">
        <v>23.65</v>
      </c>
      <c r="I67" s="104">
        <f t="shared" si="5"/>
        <v>2648.7999999999997</v>
      </c>
      <c r="J67" s="81"/>
      <c r="K67" s="81">
        <v>1.1930000000000001</v>
      </c>
    </row>
    <row r="68" spans="1:11" x14ac:dyDescent="0.2">
      <c r="A68" s="77">
        <v>63</v>
      </c>
      <c r="B68" s="78" t="s">
        <v>98</v>
      </c>
      <c r="C68" s="79" t="s">
        <v>8</v>
      </c>
      <c r="D68" s="80" t="s">
        <v>76</v>
      </c>
      <c r="E68" s="81">
        <v>128</v>
      </c>
      <c r="F68" s="16">
        <v>38.909999999999997</v>
      </c>
      <c r="G68" s="17">
        <v>4980.05</v>
      </c>
      <c r="H68" s="35">
        <v>46.42</v>
      </c>
      <c r="I68" s="104">
        <f t="shared" si="5"/>
        <v>5941.76</v>
      </c>
      <c r="J68" s="81"/>
      <c r="K68" s="81">
        <v>1.1930000000000001</v>
      </c>
    </row>
    <row r="69" spans="1:11" x14ac:dyDescent="0.2">
      <c r="A69" s="77">
        <v>64</v>
      </c>
      <c r="B69" s="78" t="s">
        <v>68</v>
      </c>
      <c r="C69" s="79" t="s">
        <v>30</v>
      </c>
      <c r="D69" s="80" t="s">
        <v>76</v>
      </c>
      <c r="E69" s="81">
        <v>1</v>
      </c>
      <c r="F69" s="16">
        <v>1356</v>
      </c>
      <c r="G69" s="17">
        <v>1356</v>
      </c>
      <c r="H69" s="35">
        <v>1617.71</v>
      </c>
      <c r="I69" s="104">
        <f t="shared" si="5"/>
        <v>1617.71</v>
      </c>
      <c r="J69" s="81"/>
      <c r="K69" s="81">
        <v>1.1930000000000001</v>
      </c>
    </row>
    <row r="70" spans="1:11" x14ac:dyDescent="0.2">
      <c r="A70" s="77">
        <v>65</v>
      </c>
      <c r="B70" s="78" t="s">
        <v>129</v>
      </c>
      <c r="C70" s="79" t="s">
        <v>29</v>
      </c>
      <c r="D70" s="80" t="s">
        <v>76</v>
      </c>
      <c r="E70" s="81">
        <v>1</v>
      </c>
      <c r="F70" s="16">
        <v>2756.85</v>
      </c>
      <c r="G70" s="17">
        <v>2756.85</v>
      </c>
      <c r="H70" s="35">
        <v>3288.92</v>
      </c>
      <c r="I70" s="104">
        <f t="shared" si="5"/>
        <v>3288.92</v>
      </c>
      <c r="J70" s="81"/>
      <c r="K70" s="81">
        <v>1.1930000000000001</v>
      </c>
    </row>
    <row r="71" spans="1:11" x14ac:dyDescent="0.2">
      <c r="A71" s="77">
        <v>66</v>
      </c>
      <c r="B71" s="78" t="s">
        <v>130</v>
      </c>
      <c r="C71" s="79" t="s">
        <v>15</v>
      </c>
      <c r="D71" s="80" t="s">
        <v>76</v>
      </c>
      <c r="E71" s="81">
        <v>1</v>
      </c>
      <c r="F71" s="16">
        <v>1197.97</v>
      </c>
      <c r="G71" s="17">
        <v>1197.97</v>
      </c>
      <c r="H71" s="35">
        <v>1429.18</v>
      </c>
      <c r="I71" s="104">
        <f t="shared" si="5"/>
        <v>1429.18</v>
      </c>
      <c r="J71" s="81"/>
      <c r="K71" s="81">
        <v>1.1930000000000001</v>
      </c>
    </row>
    <row r="72" spans="1:11" x14ac:dyDescent="0.2">
      <c r="A72" s="77">
        <v>67</v>
      </c>
      <c r="B72" s="78" t="s">
        <v>131</v>
      </c>
      <c r="C72" s="79" t="s">
        <v>132</v>
      </c>
      <c r="D72" s="80" t="s">
        <v>76</v>
      </c>
      <c r="E72" s="81">
        <v>1</v>
      </c>
      <c r="F72" s="16">
        <v>12546.94</v>
      </c>
      <c r="G72" s="17">
        <v>12546.94</v>
      </c>
      <c r="H72" s="35">
        <v>14968.5</v>
      </c>
      <c r="I72" s="104">
        <f t="shared" si="5"/>
        <v>14968.5</v>
      </c>
      <c r="J72" s="81"/>
      <c r="K72" s="81">
        <v>1.1930000000000001</v>
      </c>
    </row>
    <row r="73" spans="1:11" x14ac:dyDescent="0.2">
      <c r="A73" s="77">
        <v>68</v>
      </c>
      <c r="B73" s="78" t="s">
        <v>133</v>
      </c>
      <c r="C73" s="79" t="s">
        <v>20</v>
      </c>
      <c r="D73" s="80" t="s">
        <v>76</v>
      </c>
      <c r="E73" s="81">
        <v>1</v>
      </c>
      <c r="F73" s="16">
        <v>468.6</v>
      </c>
      <c r="G73" s="17">
        <v>468.6</v>
      </c>
      <c r="H73" s="35">
        <v>559.04</v>
      </c>
      <c r="I73" s="104">
        <f t="shared" si="5"/>
        <v>559.04</v>
      </c>
      <c r="J73" s="81"/>
      <c r="K73" s="81">
        <v>1.1930000000000001</v>
      </c>
    </row>
    <row r="74" spans="1:11" x14ac:dyDescent="0.2">
      <c r="A74" s="77">
        <v>69</v>
      </c>
      <c r="B74" s="78" t="s">
        <v>134</v>
      </c>
      <c r="C74" s="79" t="s">
        <v>19</v>
      </c>
      <c r="D74" s="80" t="s">
        <v>76</v>
      </c>
      <c r="E74" s="81">
        <v>2</v>
      </c>
      <c r="F74" s="16">
        <v>633.63</v>
      </c>
      <c r="G74" s="17">
        <v>1267.25</v>
      </c>
      <c r="H74" s="35">
        <v>755.92</v>
      </c>
      <c r="I74" s="104">
        <f t="shared" si="5"/>
        <v>1511.84</v>
      </c>
      <c r="J74" s="81"/>
      <c r="K74" s="81">
        <v>1.1930000000000001</v>
      </c>
    </row>
    <row r="75" spans="1:11" x14ac:dyDescent="0.2">
      <c r="A75" s="77">
        <v>70</v>
      </c>
      <c r="B75" s="78" t="s">
        <v>135</v>
      </c>
      <c r="C75" s="79" t="s">
        <v>18</v>
      </c>
      <c r="D75" s="80" t="s">
        <v>76</v>
      </c>
      <c r="E75" s="81">
        <v>3</v>
      </c>
      <c r="F75" s="16">
        <v>673</v>
      </c>
      <c r="G75" s="17">
        <v>2019</v>
      </c>
      <c r="H75" s="35">
        <v>802.89</v>
      </c>
      <c r="I75" s="104">
        <f t="shared" si="5"/>
        <v>2408.67</v>
      </c>
      <c r="J75" s="81"/>
      <c r="K75" s="81">
        <v>1.1930000000000001</v>
      </c>
    </row>
    <row r="76" spans="1:11" x14ac:dyDescent="0.2">
      <c r="A76" s="77">
        <v>71</v>
      </c>
      <c r="B76" s="78" t="s">
        <v>67</v>
      </c>
      <c r="C76" s="79" t="s">
        <v>17</v>
      </c>
      <c r="D76" s="80" t="s">
        <v>76</v>
      </c>
      <c r="E76" s="81">
        <v>2</v>
      </c>
      <c r="F76" s="16">
        <v>2378.02</v>
      </c>
      <c r="G76" s="17">
        <v>4756.04</v>
      </c>
      <c r="H76" s="35">
        <v>2836.97</v>
      </c>
      <c r="I76" s="104">
        <f t="shared" si="5"/>
        <v>5673.94</v>
      </c>
      <c r="J76" s="81"/>
      <c r="K76" s="81">
        <v>1.1930000000000001</v>
      </c>
    </row>
    <row r="77" spans="1:11" x14ac:dyDescent="0.2">
      <c r="A77" s="77">
        <v>72</v>
      </c>
      <c r="B77" s="78" t="s">
        <v>136</v>
      </c>
      <c r="C77" s="79" t="s">
        <v>16</v>
      </c>
      <c r="D77" s="80" t="s">
        <v>76</v>
      </c>
      <c r="E77" s="81">
        <v>2</v>
      </c>
      <c r="F77" s="16">
        <v>1290.45</v>
      </c>
      <c r="G77" s="17">
        <v>2580.91</v>
      </c>
      <c r="H77" s="35">
        <v>1539.51</v>
      </c>
      <c r="I77" s="104">
        <f t="shared" si="5"/>
        <v>3079.02</v>
      </c>
      <c r="J77" s="81"/>
      <c r="K77" s="81">
        <v>1.1930000000000001</v>
      </c>
    </row>
    <row r="78" spans="1:11" x14ac:dyDescent="0.2">
      <c r="A78" s="77">
        <v>73</v>
      </c>
      <c r="B78" s="78" t="s">
        <v>137</v>
      </c>
      <c r="C78" s="79" t="s">
        <v>21</v>
      </c>
      <c r="D78" s="80" t="s">
        <v>76</v>
      </c>
      <c r="E78" s="81">
        <v>1</v>
      </c>
      <c r="F78" s="16">
        <v>3313.78</v>
      </c>
      <c r="G78" s="17">
        <v>3313.78</v>
      </c>
      <c r="H78" s="35">
        <v>3953.34</v>
      </c>
      <c r="I78" s="104">
        <f t="shared" si="5"/>
        <v>3953.34</v>
      </c>
      <c r="J78" s="81"/>
      <c r="K78" s="81">
        <v>1.1930000000000001</v>
      </c>
    </row>
    <row r="79" spans="1:11" x14ac:dyDescent="0.2">
      <c r="A79" s="77">
        <v>74</v>
      </c>
      <c r="B79" s="78" t="s">
        <v>138</v>
      </c>
      <c r="C79" s="79" t="s">
        <v>22</v>
      </c>
      <c r="D79" s="80" t="s">
        <v>76</v>
      </c>
      <c r="E79" s="81">
        <v>1</v>
      </c>
      <c r="F79" s="16">
        <v>1356.49</v>
      </c>
      <c r="G79" s="17">
        <v>1356.49</v>
      </c>
      <c r="H79" s="35">
        <v>1618.29</v>
      </c>
      <c r="I79" s="104">
        <f t="shared" si="5"/>
        <v>1618.29</v>
      </c>
      <c r="J79" s="81"/>
      <c r="K79" s="81">
        <v>1.1930000000000001</v>
      </c>
    </row>
    <row r="80" spans="1:11" x14ac:dyDescent="0.2">
      <c r="A80" s="77">
        <v>75</v>
      </c>
      <c r="B80" s="78" t="s">
        <v>139</v>
      </c>
      <c r="C80" s="79" t="s">
        <v>23</v>
      </c>
      <c r="D80" s="80" t="s">
        <v>76</v>
      </c>
      <c r="E80" s="81">
        <v>2</v>
      </c>
      <c r="F80" s="16">
        <v>1150.5999999999999</v>
      </c>
      <c r="G80" s="17">
        <v>2301.1999999999998</v>
      </c>
      <c r="H80" s="35">
        <v>1372.67</v>
      </c>
      <c r="I80" s="104">
        <f t="shared" si="5"/>
        <v>2745.34</v>
      </c>
      <c r="J80" s="81"/>
      <c r="K80" s="81">
        <v>1.1930000000000001</v>
      </c>
    </row>
    <row r="81" spans="1:11" x14ac:dyDescent="0.2">
      <c r="A81" s="77">
        <v>76</v>
      </c>
      <c r="B81" s="78" t="s">
        <v>140</v>
      </c>
      <c r="C81" s="79" t="s">
        <v>24</v>
      </c>
      <c r="D81" s="80" t="s">
        <v>76</v>
      </c>
      <c r="E81" s="81">
        <v>1</v>
      </c>
      <c r="F81" s="16">
        <v>3113.9</v>
      </c>
      <c r="G81" s="17">
        <v>3113.9</v>
      </c>
      <c r="H81" s="35">
        <v>3714.88</v>
      </c>
      <c r="I81" s="104">
        <f t="shared" si="5"/>
        <v>3714.88</v>
      </c>
      <c r="J81" s="81"/>
      <c r="K81" s="81">
        <v>1.1930000000000001</v>
      </c>
    </row>
    <row r="82" spans="1:11" x14ac:dyDescent="0.2">
      <c r="A82" s="77">
        <v>77</v>
      </c>
      <c r="B82" s="78" t="s">
        <v>141</v>
      </c>
      <c r="C82" s="79" t="s">
        <v>25</v>
      </c>
      <c r="D82" s="80" t="s">
        <v>76</v>
      </c>
      <c r="E82" s="81">
        <v>1</v>
      </c>
      <c r="F82" s="16">
        <v>4440.03</v>
      </c>
      <c r="G82" s="17">
        <v>4440.03</v>
      </c>
      <c r="H82" s="35">
        <v>5296.95</v>
      </c>
      <c r="I82" s="104">
        <f t="shared" si="5"/>
        <v>5296.95</v>
      </c>
      <c r="J82" s="81"/>
      <c r="K82" s="81">
        <v>1.1930000000000001</v>
      </c>
    </row>
    <row r="83" spans="1:11" ht="24" x14ac:dyDescent="0.2">
      <c r="A83" s="77">
        <v>78</v>
      </c>
      <c r="B83" s="78" t="s">
        <v>210</v>
      </c>
      <c r="C83" s="82" t="s">
        <v>142</v>
      </c>
      <c r="D83" s="80" t="s">
        <v>76</v>
      </c>
      <c r="E83" s="81">
        <v>2</v>
      </c>
      <c r="F83" s="16">
        <v>5970.25</v>
      </c>
      <c r="G83" s="17">
        <v>11940.49</v>
      </c>
      <c r="H83" s="35">
        <v>7122.5</v>
      </c>
      <c r="I83" s="104">
        <f>H83*E83</f>
        <v>14245</v>
      </c>
      <c r="J83" s="81"/>
      <c r="K83" s="81">
        <v>1.1930000000000001</v>
      </c>
    </row>
    <row r="84" spans="1:11" ht="24" x14ac:dyDescent="0.2">
      <c r="A84" s="77">
        <v>79</v>
      </c>
      <c r="B84" s="78" t="s">
        <v>211</v>
      </c>
      <c r="C84" s="82" t="s">
        <v>143</v>
      </c>
      <c r="D84" s="80" t="s">
        <v>76</v>
      </c>
      <c r="E84" s="81">
        <v>2</v>
      </c>
      <c r="F84" s="16">
        <v>4897.63</v>
      </c>
      <c r="G84" s="17">
        <v>9795.26</v>
      </c>
      <c r="H84" s="35">
        <v>5842.87</v>
      </c>
      <c r="I84" s="104">
        <f t="shared" si="5"/>
        <v>11685.74</v>
      </c>
      <c r="J84" s="81"/>
      <c r="K84" s="81">
        <v>1.1930000000000001</v>
      </c>
    </row>
    <row r="85" spans="1:11" ht="24" x14ac:dyDescent="0.2">
      <c r="A85" s="77">
        <v>80</v>
      </c>
      <c r="B85" s="78" t="s">
        <v>97</v>
      </c>
      <c r="C85" s="82" t="s">
        <v>44</v>
      </c>
      <c r="D85" s="80" t="s">
        <v>76</v>
      </c>
      <c r="E85" s="81">
        <v>2</v>
      </c>
      <c r="F85" s="16">
        <v>21691.129999999997</v>
      </c>
      <c r="G85" s="17">
        <v>43382.259999999995</v>
      </c>
      <c r="H85" s="35">
        <v>25877.52</v>
      </c>
      <c r="I85" s="104">
        <f t="shared" si="5"/>
        <v>51755.040000000001</v>
      </c>
      <c r="J85" s="81"/>
      <c r="K85" s="81">
        <v>1.1930000000000001</v>
      </c>
    </row>
    <row r="86" spans="1:11" x14ac:dyDescent="0.2">
      <c r="A86" s="57">
        <v>81</v>
      </c>
      <c r="B86" s="57"/>
      <c r="C86" s="58" t="s">
        <v>144</v>
      </c>
      <c r="D86" s="59"/>
      <c r="E86" s="60"/>
      <c r="F86" s="9"/>
      <c r="G86" s="10">
        <f>G87</f>
        <v>47592.33</v>
      </c>
      <c r="H86" s="33"/>
      <c r="I86" s="100">
        <f>I87</f>
        <v>56777.65</v>
      </c>
      <c r="J86" s="60"/>
      <c r="K86" s="60"/>
    </row>
    <row r="87" spans="1:11" x14ac:dyDescent="0.2">
      <c r="A87" s="69">
        <v>82</v>
      </c>
      <c r="B87" s="69"/>
      <c r="C87" s="70" t="s">
        <v>145</v>
      </c>
      <c r="D87" s="71"/>
      <c r="E87" s="72"/>
      <c r="F87" s="12"/>
      <c r="G87" s="13">
        <f>SUM(G88:G89)</f>
        <v>47592.33</v>
      </c>
      <c r="H87" s="34"/>
      <c r="I87" s="101">
        <f>SUM(I88:I89)</f>
        <v>56777.65</v>
      </c>
      <c r="J87" s="72"/>
      <c r="K87" s="72"/>
    </row>
    <row r="88" spans="1:11" ht="24" x14ac:dyDescent="0.2">
      <c r="A88" s="77">
        <v>83</v>
      </c>
      <c r="B88" s="78" t="s">
        <v>97</v>
      </c>
      <c r="C88" s="82" t="s">
        <v>146</v>
      </c>
      <c r="D88" s="80" t="s">
        <v>76</v>
      </c>
      <c r="E88" s="81">
        <v>1</v>
      </c>
      <c r="F88" s="16">
        <v>32582.33</v>
      </c>
      <c r="G88" s="17">
        <v>32582.33</v>
      </c>
      <c r="H88" s="35">
        <v>38870.720000000001</v>
      </c>
      <c r="I88" s="104">
        <f>H88*E88</f>
        <v>38870.720000000001</v>
      </c>
      <c r="J88" s="81"/>
      <c r="K88" s="81">
        <v>1.1930000000000001</v>
      </c>
    </row>
    <row r="89" spans="1:11" ht="24" x14ac:dyDescent="0.2">
      <c r="A89" s="77">
        <v>84</v>
      </c>
      <c r="B89" s="78" t="s">
        <v>140</v>
      </c>
      <c r="C89" s="82" t="s">
        <v>13</v>
      </c>
      <c r="D89" s="80" t="s">
        <v>76</v>
      </c>
      <c r="E89" s="81">
        <v>1</v>
      </c>
      <c r="F89" s="16">
        <v>15010</v>
      </c>
      <c r="G89" s="17">
        <v>15010</v>
      </c>
      <c r="H89" s="35">
        <v>17906.93</v>
      </c>
      <c r="I89" s="104">
        <f>H89*E89</f>
        <v>17906.93</v>
      </c>
      <c r="J89" s="81"/>
      <c r="K89" s="81">
        <v>1.1930000000000001</v>
      </c>
    </row>
    <row r="90" spans="1:11" x14ac:dyDescent="0.2">
      <c r="A90" s="53">
        <v>85</v>
      </c>
      <c r="B90" s="53"/>
      <c r="C90" s="54" t="s">
        <v>147</v>
      </c>
      <c r="D90" s="55"/>
      <c r="E90" s="56"/>
      <c r="F90" s="6"/>
      <c r="G90" s="7">
        <f>G91+G142+G155</f>
        <v>725765.51250000007</v>
      </c>
      <c r="H90" s="32"/>
      <c r="I90" s="99">
        <f>I91+I142+I155</f>
        <v>887658.97</v>
      </c>
      <c r="J90" s="56"/>
      <c r="K90" s="56"/>
    </row>
    <row r="91" spans="1:11" x14ac:dyDescent="0.2">
      <c r="A91" s="57">
        <v>86</v>
      </c>
      <c r="B91" s="57"/>
      <c r="C91" s="58" t="s">
        <v>63</v>
      </c>
      <c r="D91" s="59"/>
      <c r="E91" s="60"/>
      <c r="F91" s="9"/>
      <c r="G91" s="10">
        <f>G92+G94+G105+G113+G115+G124+G137</f>
        <v>212899.13250000004</v>
      </c>
      <c r="H91" s="33"/>
      <c r="I91" s="100">
        <f>I92+I94+I105+I113+I115+I124+I137</f>
        <v>275809.50999999995</v>
      </c>
      <c r="J91" s="60"/>
      <c r="K91" s="60"/>
    </row>
    <row r="92" spans="1:11" x14ac:dyDescent="0.2">
      <c r="A92" s="61">
        <v>87</v>
      </c>
      <c r="B92" s="69"/>
      <c r="C92" s="70" t="s">
        <v>64</v>
      </c>
      <c r="D92" s="71"/>
      <c r="E92" s="72"/>
      <c r="F92" s="12"/>
      <c r="G92" s="13">
        <f>SUM(G93)</f>
        <v>497.08000000000004</v>
      </c>
      <c r="H92" s="34"/>
      <c r="I92" s="101">
        <f>SUM(I93)</f>
        <v>642.41999999999996</v>
      </c>
      <c r="J92" s="72"/>
      <c r="K92" s="72"/>
    </row>
    <row r="93" spans="1:11" x14ac:dyDescent="0.2">
      <c r="A93" s="73">
        <v>88</v>
      </c>
      <c r="B93" s="73">
        <v>65000017</v>
      </c>
      <c r="C93" s="88" t="s">
        <v>65</v>
      </c>
      <c r="D93" s="75" t="s">
        <v>38</v>
      </c>
      <c r="E93" s="76">
        <v>86</v>
      </c>
      <c r="F93" s="14">
        <v>5.78</v>
      </c>
      <c r="G93" s="15">
        <v>497.08000000000004</v>
      </c>
      <c r="H93" s="36">
        <v>7.47</v>
      </c>
      <c r="I93" s="106">
        <f>H93*E93</f>
        <v>642.41999999999996</v>
      </c>
      <c r="J93" s="76">
        <v>1.292</v>
      </c>
      <c r="K93" s="76"/>
    </row>
    <row r="94" spans="1:11" x14ac:dyDescent="0.2">
      <c r="A94" s="61">
        <v>89</v>
      </c>
      <c r="B94" s="69"/>
      <c r="C94" s="70" t="s">
        <v>66</v>
      </c>
      <c r="D94" s="71"/>
      <c r="E94" s="72"/>
      <c r="F94" s="12"/>
      <c r="G94" s="13">
        <f>SUM(G95:G104)</f>
        <v>64463.85</v>
      </c>
      <c r="H94" s="34"/>
      <c r="I94" s="101">
        <f>SUM(I95:I104)</f>
        <v>83288.125</v>
      </c>
      <c r="J94" s="72"/>
      <c r="K94" s="72"/>
    </row>
    <row r="95" spans="1:11" x14ac:dyDescent="0.2">
      <c r="A95" s="73">
        <v>90</v>
      </c>
      <c r="B95" s="73">
        <v>65000095</v>
      </c>
      <c r="C95" s="88" t="s">
        <v>148</v>
      </c>
      <c r="D95" s="75" t="s">
        <v>38</v>
      </c>
      <c r="E95" s="76">
        <v>4</v>
      </c>
      <c r="F95" s="14">
        <v>73.55</v>
      </c>
      <c r="G95" s="15">
        <v>294.2</v>
      </c>
      <c r="H95" s="36">
        <v>95.03</v>
      </c>
      <c r="I95" s="106">
        <f>H95*E95</f>
        <v>380.12</v>
      </c>
      <c r="J95" s="76">
        <v>1.292</v>
      </c>
      <c r="K95" s="76"/>
    </row>
    <row r="96" spans="1:11" x14ac:dyDescent="0.2">
      <c r="A96" s="73">
        <v>91</v>
      </c>
      <c r="B96" s="73">
        <v>65000096</v>
      </c>
      <c r="C96" s="88" t="s">
        <v>149</v>
      </c>
      <c r="D96" s="75" t="s">
        <v>38</v>
      </c>
      <c r="E96" s="76">
        <v>39</v>
      </c>
      <c r="F96" s="14">
        <v>80.430000000000007</v>
      </c>
      <c r="G96" s="15">
        <v>3136.7700000000004</v>
      </c>
      <c r="H96" s="36">
        <v>103.92</v>
      </c>
      <c r="I96" s="106">
        <f t="shared" ref="I96:I98" si="6">H96*E96</f>
        <v>4052.88</v>
      </c>
      <c r="J96" s="76">
        <v>1.292</v>
      </c>
      <c r="K96" s="76"/>
    </row>
    <row r="97" spans="1:11" x14ac:dyDescent="0.2">
      <c r="A97" s="73">
        <v>92</v>
      </c>
      <c r="B97" s="73">
        <v>65002398</v>
      </c>
      <c r="C97" s="88" t="s">
        <v>150</v>
      </c>
      <c r="D97" s="75" t="s">
        <v>76</v>
      </c>
      <c r="E97" s="76">
        <v>3</v>
      </c>
      <c r="F97" s="14">
        <v>373.16</v>
      </c>
      <c r="G97" s="15">
        <v>1119.48</v>
      </c>
      <c r="H97" s="36">
        <v>482.12</v>
      </c>
      <c r="I97" s="106">
        <f t="shared" si="6"/>
        <v>1446.3600000000001</v>
      </c>
      <c r="J97" s="76">
        <v>1.292</v>
      </c>
      <c r="K97" s="76"/>
    </row>
    <row r="98" spans="1:11" s="21" customFormat="1" x14ac:dyDescent="0.2">
      <c r="A98" s="73">
        <v>93</v>
      </c>
      <c r="B98" s="89">
        <v>65000107</v>
      </c>
      <c r="C98" s="90" t="s">
        <v>151</v>
      </c>
      <c r="D98" s="91" t="s">
        <v>38</v>
      </c>
      <c r="E98" s="92">
        <v>136</v>
      </c>
      <c r="F98" s="14">
        <v>255.19</v>
      </c>
      <c r="G98" s="14">
        <v>34705.839999999997</v>
      </c>
      <c r="H98" s="38">
        <v>329.71</v>
      </c>
      <c r="I98" s="106">
        <f t="shared" si="6"/>
        <v>44840.56</v>
      </c>
      <c r="J98" s="92">
        <v>1.292</v>
      </c>
      <c r="K98" s="92"/>
    </row>
    <row r="99" spans="1:11" ht="24" x14ac:dyDescent="0.2">
      <c r="A99" s="77">
        <v>94</v>
      </c>
      <c r="B99" s="78" t="s">
        <v>140</v>
      </c>
      <c r="C99" s="82" t="s">
        <v>152</v>
      </c>
      <c r="D99" s="80" t="s">
        <v>76</v>
      </c>
      <c r="E99" s="81">
        <v>1</v>
      </c>
      <c r="F99" s="16">
        <v>2504.9699999999998</v>
      </c>
      <c r="G99" s="17">
        <v>2504.9699999999998</v>
      </c>
      <c r="H99" s="35">
        <v>3236.42</v>
      </c>
      <c r="I99" s="104">
        <f>H99*E99</f>
        <v>3236.42</v>
      </c>
      <c r="J99" s="81">
        <v>1.292</v>
      </c>
      <c r="K99" s="81"/>
    </row>
    <row r="100" spans="1:11" s="20" customFormat="1" ht="36" x14ac:dyDescent="0.2">
      <c r="A100" s="83">
        <v>95</v>
      </c>
      <c r="B100" s="84">
        <v>99839</v>
      </c>
      <c r="C100" s="85" t="s">
        <v>72</v>
      </c>
      <c r="D100" s="86" t="s">
        <v>5</v>
      </c>
      <c r="E100" s="87">
        <v>40</v>
      </c>
      <c r="F100" s="18">
        <v>482.6</v>
      </c>
      <c r="G100" s="19">
        <v>19304</v>
      </c>
      <c r="H100" s="37">
        <v>623.52</v>
      </c>
      <c r="I100" s="107">
        <f>H100*E100</f>
        <v>24940.799999999999</v>
      </c>
      <c r="J100" s="87">
        <v>1.292</v>
      </c>
      <c r="K100" s="87"/>
    </row>
    <row r="101" spans="1:11" x14ac:dyDescent="0.2">
      <c r="A101" s="73">
        <v>96</v>
      </c>
      <c r="B101" s="73">
        <v>65000133</v>
      </c>
      <c r="C101" s="88" t="s">
        <v>153</v>
      </c>
      <c r="D101" s="75" t="s">
        <v>38</v>
      </c>
      <c r="E101" s="76">
        <v>86</v>
      </c>
      <c r="F101" s="14">
        <v>22.26</v>
      </c>
      <c r="G101" s="15">
        <v>1914.3600000000001</v>
      </c>
      <c r="H101" s="36">
        <v>28.76</v>
      </c>
      <c r="I101" s="106">
        <f>H101*E101</f>
        <v>2473.36</v>
      </c>
      <c r="J101" s="76">
        <v>1.292</v>
      </c>
      <c r="K101" s="76"/>
    </row>
    <row r="102" spans="1:11" s="20" customFormat="1" ht="24" x14ac:dyDescent="0.2">
      <c r="A102" s="83">
        <v>97</v>
      </c>
      <c r="B102" s="83">
        <v>90733</v>
      </c>
      <c r="C102" s="85" t="s">
        <v>154</v>
      </c>
      <c r="D102" s="86" t="s">
        <v>5</v>
      </c>
      <c r="E102" s="87">
        <v>6</v>
      </c>
      <c r="F102" s="18">
        <v>2.93</v>
      </c>
      <c r="G102" s="19">
        <v>17.580000000000002</v>
      </c>
      <c r="H102" s="37">
        <v>3.79</v>
      </c>
      <c r="I102" s="107">
        <f>H102*E102</f>
        <v>22.740000000000002</v>
      </c>
      <c r="J102" s="87">
        <v>1.292</v>
      </c>
      <c r="K102" s="87"/>
    </row>
    <row r="103" spans="1:11" s="20" customFormat="1" ht="24" x14ac:dyDescent="0.2">
      <c r="A103" s="83">
        <v>98</v>
      </c>
      <c r="B103" s="83">
        <v>90734</v>
      </c>
      <c r="C103" s="85" t="s">
        <v>155</v>
      </c>
      <c r="D103" s="86" t="s">
        <v>5</v>
      </c>
      <c r="E103" s="87">
        <v>12</v>
      </c>
      <c r="F103" s="18">
        <v>3.47</v>
      </c>
      <c r="G103" s="19">
        <v>41.64</v>
      </c>
      <c r="H103" s="37">
        <v>4.4800000000000004</v>
      </c>
      <c r="I103" s="107">
        <f t="shared" ref="I103:I104" si="7">H103*E103</f>
        <v>53.760000000000005</v>
      </c>
      <c r="J103" s="87">
        <v>1.292</v>
      </c>
      <c r="K103" s="87"/>
    </row>
    <row r="104" spans="1:11" s="20" customFormat="1" ht="24" x14ac:dyDescent="0.2">
      <c r="A104" s="83">
        <v>99</v>
      </c>
      <c r="B104" s="84">
        <v>100726</v>
      </c>
      <c r="C104" s="85" t="s">
        <v>77</v>
      </c>
      <c r="D104" s="86" t="s">
        <v>38</v>
      </c>
      <c r="E104" s="87">
        <v>51.5</v>
      </c>
      <c r="F104" s="18">
        <v>27.67</v>
      </c>
      <c r="G104" s="19">
        <v>1425.01</v>
      </c>
      <c r="H104" s="37">
        <v>35.75</v>
      </c>
      <c r="I104" s="107">
        <f t="shared" si="7"/>
        <v>1841.125</v>
      </c>
      <c r="J104" s="87">
        <v>1.292</v>
      </c>
      <c r="K104" s="87"/>
    </row>
    <row r="105" spans="1:11" x14ac:dyDescent="0.2">
      <c r="A105" s="61">
        <v>100</v>
      </c>
      <c r="B105" s="69"/>
      <c r="C105" s="70" t="s">
        <v>78</v>
      </c>
      <c r="D105" s="71"/>
      <c r="E105" s="72"/>
      <c r="F105" s="12"/>
      <c r="G105" s="13">
        <f>SUM(G106:G112)</f>
        <v>1005.98</v>
      </c>
      <c r="H105" s="34"/>
      <c r="I105" s="101">
        <f>SUM(I106:I112)</f>
        <v>1299.6500000000001</v>
      </c>
      <c r="J105" s="72"/>
      <c r="K105" s="72"/>
    </row>
    <row r="106" spans="1:11" x14ac:dyDescent="0.2">
      <c r="A106" s="73">
        <v>101</v>
      </c>
      <c r="B106" s="73">
        <v>65000149</v>
      </c>
      <c r="C106" s="88" t="s">
        <v>216</v>
      </c>
      <c r="D106" s="75" t="s">
        <v>1</v>
      </c>
      <c r="E106" s="76">
        <v>16</v>
      </c>
      <c r="F106" s="14">
        <v>42.38</v>
      </c>
      <c r="G106" s="15">
        <v>678.08</v>
      </c>
      <c r="H106" s="36">
        <v>54.75</v>
      </c>
      <c r="I106" s="106">
        <f>H106*E106</f>
        <v>876</v>
      </c>
      <c r="J106" s="76">
        <v>1.292</v>
      </c>
      <c r="K106" s="76"/>
    </row>
    <row r="107" spans="1:11" x14ac:dyDescent="0.2">
      <c r="A107" s="73">
        <v>102</v>
      </c>
      <c r="B107" s="73">
        <v>65000173</v>
      </c>
      <c r="C107" s="88" t="s">
        <v>80</v>
      </c>
      <c r="D107" s="75" t="s">
        <v>1</v>
      </c>
      <c r="E107" s="76">
        <v>7.5</v>
      </c>
      <c r="F107" s="14">
        <v>23.36</v>
      </c>
      <c r="G107" s="15">
        <v>175.2</v>
      </c>
      <c r="H107" s="36">
        <v>30.18</v>
      </c>
      <c r="I107" s="106">
        <f t="shared" ref="I107:I112" si="8">H107*E107</f>
        <v>226.35</v>
      </c>
      <c r="J107" s="76">
        <v>1.292</v>
      </c>
      <c r="K107" s="76"/>
    </row>
    <row r="108" spans="1:11" x14ac:dyDescent="0.2">
      <c r="A108" s="73">
        <v>103</v>
      </c>
      <c r="B108" s="73">
        <v>65000181</v>
      </c>
      <c r="C108" s="88" t="s">
        <v>81</v>
      </c>
      <c r="D108" s="75" t="s">
        <v>1</v>
      </c>
      <c r="E108" s="76">
        <v>10</v>
      </c>
      <c r="F108" s="14">
        <v>2.4</v>
      </c>
      <c r="G108" s="15">
        <v>24</v>
      </c>
      <c r="H108" s="36">
        <v>3.1</v>
      </c>
      <c r="I108" s="106">
        <f t="shared" si="8"/>
        <v>31</v>
      </c>
      <c r="J108" s="76">
        <v>1.292</v>
      </c>
      <c r="K108" s="76"/>
    </row>
    <row r="109" spans="1:11" x14ac:dyDescent="0.2">
      <c r="A109" s="73">
        <v>104</v>
      </c>
      <c r="B109" s="73">
        <v>65002545</v>
      </c>
      <c r="C109" s="88" t="s">
        <v>82</v>
      </c>
      <c r="D109" s="75" t="s">
        <v>1</v>
      </c>
      <c r="E109" s="76">
        <v>10</v>
      </c>
      <c r="F109" s="14">
        <v>4.53</v>
      </c>
      <c r="G109" s="15">
        <v>45.300000000000004</v>
      </c>
      <c r="H109" s="36">
        <v>5.85</v>
      </c>
      <c r="I109" s="106">
        <f t="shared" si="8"/>
        <v>58.5</v>
      </c>
      <c r="J109" s="76">
        <v>1.292</v>
      </c>
      <c r="K109" s="76"/>
    </row>
    <row r="110" spans="1:11" x14ac:dyDescent="0.2">
      <c r="A110" s="73">
        <v>105</v>
      </c>
      <c r="B110" s="73">
        <v>65002546</v>
      </c>
      <c r="C110" s="88" t="s">
        <v>83</v>
      </c>
      <c r="D110" s="75" t="s">
        <v>84</v>
      </c>
      <c r="E110" s="76">
        <v>20</v>
      </c>
      <c r="F110" s="14">
        <v>2.2599999999999998</v>
      </c>
      <c r="G110" s="15">
        <v>45.199999999999996</v>
      </c>
      <c r="H110" s="36">
        <v>2.92</v>
      </c>
      <c r="I110" s="106">
        <f t="shared" si="8"/>
        <v>58.4</v>
      </c>
      <c r="J110" s="76">
        <v>1.292</v>
      </c>
      <c r="K110" s="76"/>
    </row>
    <row r="111" spans="1:11" x14ac:dyDescent="0.2">
      <c r="A111" s="73">
        <v>106</v>
      </c>
      <c r="B111" s="73">
        <v>65000182</v>
      </c>
      <c r="C111" s="88" t="s">
        <v>85</v>
      </c>
      <c r="D111" s="75" t="s">
        <v>1</v>
      </c>
      <c r="E111" s="76">
        <v>10</v>
      </c>
      <c r="F111" s="14">
        <v>0.61</v>
      </c>
      <c r="G111" s="15">
        <v>6.1</v>
      </c>
      <c r="H111" s="36">
        <v>0.79</v>
      </c>
      <c r="I111" s="106">
        <f t="shared" si="8"/>
        <v>7.9</v>
      </c>
      <c r="J111" s="76">
        <v>1.292</v>
      </c>
      <c r="K111" s="76"/>
    </row>
    <row r="112" spans="1:11" x14ac:dyDescent="0.2">
      <c r="A112" s="73">
        <v>107</v>
      </c>
      <c r="B112" s="73">
        <v>65000176</v>
      </c>
      <c r="C112" s="88" t="s">
        <v>86</v>
      </c>
      <c r="D112" s="75" t="s">
        <v>1</v>
      </c>
      <c r="E112" s="76">
        <v>10</v>
      </c>
      <c r="F112" s="14">
        <v>3.21</v>
      </c>
      <c r="G112" s="15">
        <v>32.1</v>
      </c>
      <c r="H112" s="36">
        <v>4.1500000000000004</v>
      </c>
      <c r="I112" s="106">
        <f t="shared" si="8"/>
        <v>41.5</v>
      </c>
      <c r="J112" s="76">
        <v>1.292</v>
      </c>
      <c r="K112" s="76"/>
    </row>
    <row r="113" spans="1:11" x14ac:dyDescent="0.2">
      <c r="A113" s="61">
        <v>108</v>
      </c>
      <c r="B113" s="69"/>
      <c r="C113" s="70" t="s">
        <v>87</v>
      </c>
      <c r="D113" s="71"/>
      <c r="E113" s="72"/>
      <c r="F113" s="12"/>
      <c r="G113" s="13">
        <f>SUM(G114:G114)</f>
        <v>7941.920000000001</v>
      </c>
      <c r="H113" s="34"/>
      <c r="I113" s="101">
        <f>SUM(I114:I114)</f>
        <v>10260.6</v>
      </c>
      <c r="J113" s="72"/>
      <c r="K113" s="72"/>
    </row>
    <row r="114" spans="1:11" x14ac:dyDescent="0.2">
      <c r="A114" s="73">
        <v>109</v>
      </c>
      <c r="B114" s="73">
        <v>65000237</v>
      </c>
      <c r="C114" s="88" t="s">
        <v>88</v>
      </c>
      <c r="D114" s="75" t="s">
        <v>1</v>
      </c>
      <c r="E114" s="76">
        <v>196</v>
      </c>
      <c r="F114" s="14">
        <v>40.520000000000003</v>
      </c>
      <c r="G114" s="15">
        <v>7941.920000000001</v>
      </c>
      <c r="H114" s="36">
        <v>52.35</v>
      </c>
      <c r="I114" s="106">
        <f>H114*E114</f>
        <v>10260.6</v>
      </c>
      <c r="J114" s="76">
        <v>1.292</v>
      </c>
      <c r="K114" s="76"/>
    </row>
    <row r="115" spans="1:11" x14ac:dyDescent="0.2">
      <c r="A115" s="61">
        <v>110</v>
      </c>
      <c r="B115" s="69"/>
      <c r="C115" s="70" t="s">
        <v>89</v>
      </c>
      <c r="D115" s="71"/>
      <c r="E115" s="72"/>
      <c r="F115" s="12"/>
      <c r="G115" s="13">
        <f>SUM(G116:G123)</f>
        <v>98498.570000000022</v>
      </c>
      <c r="H115" s="34"/>
      <c r="I115" s="101">
        <f>SUM(I116:I123)</f>
        <v>128002.67499999999</v>
      </c>
      <c r="J115" s="72"/>
      <c r="K115" s="72"/>
    </row>
    <row r="116" spans="1:11" x14ac:dyDescent="0.2">
      <c r="A116" s="73">
        <v>111</v>
      </c>
      <c r="B116" s="73">
        <v>65000246</v>
      </c>
      <c r="C116" s="88" t="s">
        <v>157</v>
      </c>
      <c r="D116" s="75" t="s">
        <v>38</v>
      </c>
      <c r="E116" s="76">
        <v>142</v>
      </c>
      <c r="F116" s="14">
        <v>121.27</v>
      </c>
      <c r="G116" s="15">
        <v>17220.34</v>
      </c>
      <c r="H116" s="36">
        <v>156.68</v>
      </c>
      <c r="I116" s="106">
        <f>H116*E116</f>
        <v>22248.560000000001</v>
      </c>
      <c r="J116" s="76">
        <v>1.292</v>
      </c>
      <c r="K116" s="76"/>
    </row>
    <row r="117" spans="1:11" x14ac:dyDescent="0.2">
      <c r="A117" s="73">
        <v>112</v>
      </c>
      <c r="B117" s="73">
        <v>65000248</v>
      </c>
      <c r="C117" s="88" t="s">
        <v>158</v>
      </c>
      <c r="D117" s="75" t="s">
        <v>38</v>
      </c>
      <c r="E117" s="76">
        <v>78</v>
      </c>
      <c r="F117" s="14">
        <v>73.349999999999994</v>
      </c>
      <c r="G117" s="15">
        <v>5721.2999999999993</v>
      </c>
      <c r="H117" s="36">
        <v>94.77</v>
      </c>
      <c r="I117" s="106">
        <f>H117*E117</f>
        <v>7392.0599999999995</v>
      </c>
      <c r="J117" s="76">
        <v>1.292</v>
      </c>
      <c r="K117" s="76"/>
    </row>
    <row r="118" spans="1:11" x14ac:dyDescent="0.2">
      <c r="A118" s="73">
        <v>113</v>
      </c>
      <c r="B118" s="73">
        <v>65003743</v>
      </c>
      <c r="C118" s="88" t="s">
        <v>92</v>
      </c>
      <c r="D118" s="75" t="s">
        <v>38</v>
      </c>
      <c r="E118" s="76">
        <v>220</v>
      </c>
      <c r="F118" s="14">
        <v>24.48</v>
      </c>
      <c r="G118" s="15">
        <v>5385.6</v>
      </c>
      <c r="H118" s="36">
        <v>34.950000000000003</v>
      </c>
      <c r="I118" s="106">
        <f t="shared" ref="I118:I123" si="9">H118*E118</f>
        <v>7689.0000000000009</v>
      </c>
      <c r="J118" s="76">
        <v>1.292</v>
      </c>
      <c r="K118" s="76"/>
    </row>
    <row r="119" spans="1:11" x14ac:dyDescent="0.2">
      <c r="A119" s="73">
        <v>114</v>
      </c>
      <c r="B119" s="73">
        <v>65000276</v>
      </c>
      <c r="C119" s="88" t="s">
        <v>93</v>
      </c>
      <c r="D119" s="75" t="s">
        <v>94</v>
      </c>
      <c r="E119" s="76">
        <v>2864</v>
      </c>
      <c r="F119" s="14">
        <v>13.24</v>
      </c>
      <c r="G119" s="15">
        <v>37919.360000000001</v>
      </c>
      <c r="H119" s="36">
        <v>17.11</v>
      </c>
      <c r="I119" s="106">
        <f t="shared" si="9"/>
        <v>49003.040000000001</v>
      </c>
      <c r="J119" s="76">
        <v>1.292</v>
      </c>
      <c r="K119" s="76"/>
    </row>
    <row r="120" spans="1:11" x14ac:dyDescent="0.2">
      <c r="A120" s="73">
        <v>115</v>
      </c>
      <c r="B120" s="73">
        <v>65000277</v>
      </c>
      <c r="C120" s="88" t="s">
        <v>159</v>
      </c>
      <c r="D120" s="75" t="s">
        <v>94</v>
      </c>
      <c r="E120" s="76">
        <v>151</v>
      </c>
      <c r="F120" s="14">
        <v>13.24</v>
      </c>
      <c r="G120" s="15">
        <v>1999.24</v>
      </c>
      <c r="H120" s="36">
        <v>17.11</v>
      </c>
      <c r="I120" s="106">
        <f t="shared" si="9"/>
        <v>2583.61</v>
      </c>
      <c r="J120" s="76">
        <v>1.292</v>
      </c>
      <c r="K120" s="76"/>
    </row>
    <row r="121" spans="1:11" ht="24" x14ac:dyDescent="0.2">
      <c r="A121" s="73">
        <v>116</v>
      </c>
      <c r="B121" s="73">
        <v>65003745</v>
      </c>
      <c r="C121" s="88" t="s">
        <v>160</v>
      </c>
      <c r="D121" s="75" t="s">
        <v>1</v>
      </c>
      <c r="E121" s="76">
        <v>6.5</v>
      </c>
      <c r="F121" s="14">
        <v>653.57000000000005</v>
      </c>
      <c r="G121" s="15">
        <v>4248.21</v>
      </c>
      <c r="H121" s="36">
        <v>844.41</v>
      </c>
      <c r="I121" s="106">
        <f t="shared" si="9"/>
        <v>5488.665</v>
      </c>
      <c r="J121" s="76">
        <v>1.292</v>
      </c>
      <c r="K121" s="76"/>
    </row>
    <row r="122" spans="1:11" x14ac:dyDescent="0.2">
      <c r="A122" s="73">
        <v>117</v>
      </c>
      <c r="B122" s="73">
        <v>65003653</v>
      </c>
      <c r="C122" s="74" t="s">
        <v>95</v>
      </c>
      <c r="D122" s="75" t="s">
        <v>1</v>
      </c>
      <c r="E122" s="76">
        <v>30</v>
      </c>
      <c r="F122" s="14">
        <v>812.99</v>
      </c>
      <c r="G122" s="15">
        <v>24389.7</v>
      </c>
      <c r="H122" s="36">
        <v>1050.3800000000001</v>
      </c>
      <c r="I122" s="106">
        <f t="shared" si="9"/>
        <v>31511.4</v>
      </c>
      <c r="J122" s="76">
        <v>1.292</v>
      </c>
      <c r="K122" s="76"/>
    </row>
    <row r="123" spans="1:11" ht="24" x14ac:dyDescent="0.2">
      <c r="A123" s="73">
        <v>118</v>
      </c>
      <c r="B123" s="73">
        <v>65000316</v>
      </c>
      <c r="C123" s="88" t="s">
        <v>161</v>
      </c>
      <c r="D123" s="75" t="s">
        <v>76</v>
      </c>
      <c r="E123" s="76">
        <v>2</v>
      </c>
      <c r="F123" s="14">
        <v>807.41</v>
      </c>
      <c r="G123" s="15">
        <v>1614.82</v>
      </c>
      <c r="H123" s="36">
        <v>1043.17</v>
      </c>
      <c r="I123" s="106">
        <f t="shared" si="9"/>
        <v>2086.34</v>
      </c>
      <c r="J123" s="76">
        <v>1.292</v>
      </c>
      <c r="K123" s="76"/>
    </row>
    <row r="124" spans="1:11" x14ac:dyDescent="0.2">
      <c r="A124" s="61">
        <v>119</v>
      </c>
      <c r="B124" s="69"/>
      <c r="C124" s="70" t="s">
        <v>96</v>
      </c>
      <c r="D124" s="71"/>
      <c r="E124" s="72"/>
      <c r="F124" s="12"/>
      <c r="G124" s="13">
        <f>SUM(G125:G136)</f>
        <v>17568.762499999997</v>
      </c>
      <c r="H124" s="34"/>
      <c r="I124" s="101">
        <f>SUM(I125:I136)</f>
        <v>22699.550000000003</v>
      </c>
      <c r="J124" s="72"/>
      <c r="K124" s="72"/>
    </row>
    <row r="125" spans="1:11" x14ac:dyDescent="0.2">
      <c r="A125" s="73">
        <v>120</v>
      </c>
      <c r="B125" s="73">
        <v>65000403</v>
      </c>
      <c r="C125" s="74" t="s">
        <v>100</v>
      </c>
      <c r="D125" s="75" t="s">
        <v>94</v>
      </c>
      <c r="E125" s="76">
        <v>170</v>
      </c>
      <c r="F125" s="14">
        <v>4.54</v>
      </c>
      <c r="G125" s="15">
        <v>771.8</v>
      </c>
      <c r="H125" s="36">
        <v>5.87</v>
      </c>
      <c r="I125" s="106">
        <f>H125*E125</f>
        <v>997.9</v>
      </c>
      <c r="J125" s="76">
        <v>1.292</v>
      </c>
      <c r="K125" s="76"/>
    </row>
    <row r="126" spans="1:11" x14ac:dyDescent="0.2">
      <c r="A126" s="77">
        <v>121</v>
      </c>
      <c r="B126" s="78" t="s">
        <v>162</v>
      </c>
      <c r="C126" s="79" t="s">
        <v>4</v>
      </c>
      <c r="D126" s="80" t="s">
        <v>76</v>
      </c>
      <c r="E126" s="81">
        <v>1</v>
      </c>
      <c r="F126" s="16">
        <v>726.2</v>
      </c>
      <c r="G126" s="17">
        <v>726.2025000000001</v>
      </c>
      <c r="H126" s="35">
        <v>938.25</v>
      </c>
      <c r="I126" s="104">
        <f>H126*E126</f>
        <v>938.25</v>
      </c>
      <c r="J126" s="81">
        <v>1.292</v>
      </c>
      <c r="K126" s="81"/>
    </row>
    <row r="127" spans="1:11" ht="24" x14ac:dyDescent="0.2">
      <c r="A127" s="77">
        <v>122</v>
      </c>
      <c r="B127" s="78" t="s">
        <v>120</v>
      </c>
      <c r="C127" s="82" t="s">
        <v>39</v>
      </c>
      <c r="D127" s="80" t="s">
        <v>76</v>
      </c>
      <c r="E127" s="81">
        <v>1</v>
      </c>
      <c r="F127" s="16">
        <v>3628.87</v>
      </c>
      <c r="G127" s="17">
        <v>3628.87</v>
      </c>
      <c r="H127" s="35">
        <v>4688.49</v>
      </c>
      <c r="I127" s="104">
        <f t="shared" ref="I127:I136" si="10">H127*E127</f>
        <v>4688.49</v>
      </c>
      <c r="J127" s="81">
        <v>1.292</v>
      </c>
      <c r="K127" s="81"/>
    </row>
    <row r="128" spans="1:11" x14ac:dyDescent="0.2">
      <c r="A128" s="77">
        <v>123</v>
      </c>
      <c r="B128" s="78" t="s">
        <v>124</v>
      </c>
      <c r="C128" s="79" t="s">
        <v>163</v>
      </c>
      <c r="D128" s="80" t="s">
        <v>76</v>
      </c>
      <c r="E128" s="81">
        <v>1</v>
      </c>
      <c r="F128" s="16">
        <v>2621.37</v>
      </c>
      <c r="G128" s="17">
        <v>2621.37</v>
      </c>
      <c r="H128" s="35">
        <v>3386.81</v>
      </c>
      <c r="I128" s="104">
        <f t="shared" si="10"/>
        <v>3386.81</v>
      </c>
      <c r="J128" s="81">
        <v>1.292</v>
      </c>
      <c r="K128" s="81"/>
    </row>
    <row r="129" spans="1:11" x14ac:dyDescent="0.2">
      <c r="A129" s="77">
        <v>124</v>
      </c>
      <c r="B129" s="78" t="s">
        <v>116</v>
      </c>
      <c r="C129" s="79" t="s">
        <v>41</v>
      </c>
      <c r="D129" s="80" t="s">
        <v>76</v>
      </c>
      <c r="E129" s="81">
        <v>1</v>
      </c>
      <c r="F129" s="16">
        <v>1489.7</v>
      </c>
      <c r="G129" s="17">
        <v>1489.7</v>
      </c>
      <c r="H129" s="35">
        <v>1924.69</v>
      </c>
      <c r="I129" s="104">
        <f t="shared" si="10"/>
        <v>1924.69</v>
      </c>
      <c r="J129" s="81">
        <v>1.292</v>
      </c>
      <c r="K129" s="81"/>
    </row>
    <row r="130" spans="1:11" x14ac:dyDescent="0.2">
      <c r="A130" s="77">
        <v>125</v>
      </c>
      <c r="B130" s="78" t="s">
        <v>118</v>
      </c>
      <c r="C130" s="79" t="s">
        <v>42</v>
      </c>
      <c r="D130" s="80" t="s">
        <v>76</v>
      </c>
      <c r="E130" s="81">
        <v>1</v>
      </c>
      <c r="F130" s="16">
        <v>144.5</v>
      </c>
      <c r="G130" s="17">
        <v>144.5</v>
      </c>
      <c r="H130" s="35">
        <v>186.69</v>
      </c>
      <c r="I130" s="104">
        <f t="shared" si="10"/>
        <v>186.69</v>
      </c>
      <c r="J130" s="81">
        <v>1.292</v>
      </c>
      <c r="K130" s="81"/>
    </row>
    <row r="131" spans="1:11" ht="24" x14ac:dyDescent="0.2">
      <c r="A131" s="77">
        <v>126</v>
      </c>
      <c r="B131" s="78" t="s">
        <v>131</v>
      </c>
      <c r="C131" s="82" t="s">
        <v>164</v>
      </c>
      <c r="D131" s="80" t="s">
        <v>76</v>
      </c>
      <c r="E131" s="81">
        <v>1</v>
      </c>
      <c r="F131" s="16">
        <v>982.5</v>
      </c>
      <c r="G131" s="17">
        <v>982.5</v>
      </c>
      <c r="H131" s="35">
        <v>1269.3900000000001</v>
      </c>
      <c r="I131" s="104">
        <f t="shared" si="10"/>
        <v>1269.3900000000001</v>
      </c>
      <c r="J131" s="81">
        <v>1.292</v>
      </c>
      <c r="K131" s="81"/>
    </row>
    <row r="132" spans="1:11" ht="24" x14ac:dyDescent="0.2">
      <c r="A132" s="77">
        <v>127</v>
      </c>
      <c r="B132" s="78" t="s">
        <v>133</v>
      </c>
      <c r="C132" s="82" t="s">
        <v>43</v>
      </c>
      <c r="D132" s="80" t="s">
        <v>76</v>
      </c>
      <c r="E132" s="81">
        <v>1</v>
      </c>
      <c r="F132" s="16">
        <v>1187.82</v>
      </c>
      <c r="G132" s="17">
        <v>1187.82</v>
      </c>
      <c r="H132" s="35">
        <v>1534.66</v>
      </c>
      <c r="I132" s="104">
        <f t="shared" si="10"/>
        <v>1534.66</v>
      </c>
      <c r="J132" s="81">
        <v>1.292</v>
      </c>
      <c r="K132" s="81"/>
    </row>
    <row r="133" spans="1:11" x14ac:dyDescent="0.2">
      <c r="A133" s="77">
        <v>128</v>
      </c>
      <c r="B133" s="78" t="s">
        <v>130</v>
      </c>
      <c r="C133" s="79" t="s">
        <v>9</v>
      </c>
      <c r="D133" s="80" t="s">
        <v>76</v>
      </c>
      <c r="E133" s="81">
        <v>1</v>
      </c>
      <c r="F133" s="16">
        <v>714.06</v>
      </c>
      <c r="G133" s="17">
        <v>714.06</v>
      </c>
      <c r="H133" s="35">
        <v>922.57</v>
      </c>
      <c r="I133" s="104">
        <f t="shared" si="10"/>
        <v>922.57</v>
      </c>
      <c r="J133" s="81">
        <v>1.292</v>
      </c>
      <c r="K133" s="81"/>
    </row>
    <row r="134" spans="1:11" x14ac:dyDescent="0.2">
      <c r="A134" s="77">
        <v>129</v>
      </c>
      <c r="B134" s="78" t="s">
        <v>127</v>
      </c>
      <c r="C134" s="79" t="s">
        <v>10</v>
      </c>
      <c r="D134" s="80" t="s">
        <v>76</v>
      </c>
      <c r="E134" s="81">
        <v>1</v>
      </c>
      <c r="F134" s="16">
        <v>730.13</v>
      </c>
      <c r="G134" s="17">
        <v>730.13</v>
      </c>
      <c r="H134" s="35">
        <v>943.32</v>
      </c>
      <c r="I134" s="104">
        <f t="shared" si="10"/>
        <v>943.32</v>
      </c>
      <c r="J134" s="81">
        <v>1.292</v>
      </c>
      <c r="K134" s="81"/>
    </row>
    <row r="135" spans="1:11" x14ac:dyDescent="0.2">
      <c r="A135" s="77">
        <v>130</v>
      </c>
      <c r="B135" s="78" t="s">
        <v>125</v>
      </c>
      <c r="C135" s="79" t="s">
        <v>47</v>
      </c>
      <c r="D135" s="80" t="s">
        <v>76</v>
      </c>
      <c r="E135" s="81">
        <v>1</v>
      </c>
      <c r="F135" s="16">
        <v>3385.99</v>
      </c>
      <c r="G135" s="17">
        <v>3385.99</v>
      </c>
      <c r="H135" s="35">
        <v>4374.7</v>
      </c>
      <c r="I135" s="104">
        <f t="shared" si="10"/>
        <v>4374.7</v>
      </c>
      <c r="J135" s="81">
        <v>1.292</v>
      </c>
      <c r="K135" s="81"/>
    </row>
    <row r="136" spans="1:11" ht="24" x14ac:dyDescent="0.2">
      <c r="A136" s="77">
        <v>131</v>
      </c>
      <c r="B136" s="78" t="s">
        <v>121</v>
      </c>
      <c r="C136" s="82" t="s">
        <v>12</v>
      </c>
      <c r="D136" s="80" t="s">
        <v>76</v>
      </c>
      <c r="E136" s="81">
        <v>1</v>
      </c>
      <c r="F136" s="16">
        <v>1185.82</v>
      </c>
      <c r="G136" s="17">
        <v>1185.82</v>
      </c>
      <c r="H136" s="35">
        <v>1532.08</v>
      </c>
      <c r="I136" s="104">
        <f t="shared" si="10"/>
        <v>1532.08</v>
      </c>
      <c r="J136" s="81">
        <v>1.292</v>
      </c>
      <c r="K136" s="81"/>
    </row>
    <row r="137" spans="1:11" x14ac:dyDescent="0.2">
      <c r="A137" s="61">
        <v>132</v>
      </c>
      <c r="B137" s="69"/>
      <c r="C137" s="70" t="s">
        <v>101</v>
      </c>
      <c r="D137" s="71"/>
      <c r="E137" s="72"/>
      <c r="F137" s="12"/>
      <c r="G137" s="13">
        <f>SUM(G138:G141)</f>
        <v>22922.97</v>
      </c>
      <c r="H137" s="34"/>
      <c r="I137" s="101">
        <f>SUM(I138:I141)</f>
        <v>29616.489999999998</v>
      </c>
      <c r="J137" s="72"/>
      <c r="K137" s="72"/>
    </row>
    <row r="138" spans="1:11" x14ac:dyDescent="0.2">
      <c r="A138" s="73">
        <v>133</v>
      </c>
      <c r="B138" s="73">
        <v>65001126</v>
      </c>
      <c r="C138" s="74" t="s">
        <v>102</v>
      </c>
      <c r="D138" s="75" t="s">
        <v>38</v>
      </c>
      <c r="E138" s="76">
        <v>4</v>
      </c>
      <c r="F138" s="14">
        <v>28.58</v>
      </c>
      <c r="G138" s="15">
        <v>114.32</v>
      </c>
      <c r="H138" s="36">
        <v>36.93</v>
      </c>
      <c r="I138" s="106">
        <f>H138*E138</f>
        <v>147.72</v>
      </c>
      <c r="J138" s="76">
        <v>1.292</v>
      </c>
      <c r="K138" s="76"/>
    </row>
    <row r="139" spans="1:11" x14ac:dyDescent="0.2">
      <c r="A139" s="73">
        <v>134</v>
      </c>
      <c r="B139" s="73">
        <v>65001133</v>
      </c>
      <c r="C139" s="74" t="s">
        <v>165</v>
      </c>
      <c r="D139" s="75" t="s">
        <v>5</v>
      </c>
      <c r="E139" s="76">
        <v>17</v>
      </c>
      <c r="F139" s="14">
        <v>395.72</v>
      </c>
      <c r="G139" s="15">
        <v>6727.2400000000007</v>
      </c>
      <c r="H139" s="36">
        <v>511.27</v>
      </c>
      <c r="I139" s="106">
        <f>H139*E139</f>
        <v>8691.59</v>
      </c>
      <c r="J139" s="76">
        <v>1.292</v>
      </c>
      <c r="K139" s="76"/>
    </row>
    <row r="140" spans="1:11" ht="24" x14ac:dyDescent="0.2">
      <c r="A140" s="77">
        <v>135</v>
      </c>
      <c r="B140" s="78" t="s">
        <v>123</v>
      </c>
      <c r="C140" s="82" t="s">
        <v>166</v>
      </c>
      <c r="D140" s="80" t="s">
        <v>76</v>
      </c>
      <c r="E140" s="81">
        <v>2</v>
      </c>
      <c r="F140" s="16">
        <v>1646.75</v>
      </c>
      <c r="G140" s="17">
        <v>3293.5</v>
      </c>
      <c r="H140" s="35">
        <v>2127.6</v>
      </c>
      <c r="I140" s="104">
        <f>H140*E140</f>
        <v>4255.2</v>
      </c>
      <c r="J140" s="81">
        <v>1.292</v>
      </c>
      <c r="K140" s="81"/>
    </row>
    <row r="141" spans="1:11" ht="24" x14ac:dyDescent="0.2">
      <c r="A141" s="77">
        <v>136</v>
      </c>
      <c r="B141" s="78" t="s">
        <v>105</v>
      </c>
      <c r="C141" s="82" t="s">
        <v>167</v>
      </c>
      <c r="D141" s="80" t="s">
        <v>76</v>
      </c>
      <c r="E141" s="81">
        <v>1</v>
      </c>
      <c r="F141" s="16">
        <v>12787.91</v>
      </c>
      <c r="G141" s="17">
        <v>12787.91</v>
      </c>
      <c r="H141" s="35">
        <v>16521.98</v>
      </c>
      <c r="I141" s="104">
        <f>H141*E141</f>
        <v>16521.98</v>
      </c>
      <c r="J141" s="81">
        <v>1.292</v>
      </c>
      <c r="K141" s="81"/>
    </row>
    <row r="142" spans="1:11" x14ac:dyDescent="0.2">
      <c r="A142" s="57">
        <v>137</v>
      </c>
      <c r="B142" s="57"/>
      <c r="C142" s="58" t="s">
        <v>103</v>
      </c>
      <c r="D142" s="59"/>
      <c r="E142" s="60"/>
      <c r="F142" s="9"/>
      <c r="G142" s="10">
        <f>G143</f>
        <v>11352.549999999997</v>
      </c>
      <c r="H142" s="33"/>
      <c r="I142" s="100">
        <f>I143</f>
        <v>13543.46</v>
      </c>
      <c r="J142" s="60"/>
      <c r="K142" s="60"/>
    </row>
    <row r="143" spans="1:11" x14ac:dyDescent="0.2">
      <c r="A143" s="61">
        <v>138</v>
      </c>
      <c r="B143" s="69"/>
      <c r="C143" s="70" t="s">
        <v>104</v>
      </c>
      <c r="D143" s="71"/>
      <c r="E143" s="72"/>
      <c r="F143" s="12"/>
      <c r="G143" s="13">
        <f>SUM(G144:G154)</f>
        <v>11352.549999999997</v>
      </c>
      <c r="H143" s="34"/>
      <c r="I143" s="101">
        <f>SUM(I144:I154)</f>
        <v>13543.46</v>
      </c>
      <c r="J143" s="72"/>
      <c r="K143" s="72"/>
    </row>
    <row r="144" spans="1:11" x14ac:dyDescent="0.2">
      <c r="A144" s="77">
        <v>139</v>
      </c>
      <c r="B144" s="78" t="s">
        <v>116</v>
      </c>
      <c r="C144" s="79" t="s">
        <v>117</v>
      </c>
      <c r="D144" s="80" t="s">
        <v>76</v>
      </c>
      <c r="E144" s="81">
        <v>5</v>
      </c>
      <c r="F144" s="16">
        <v>56.01</v>
      </c>
      <c r="G144" s="17">
        <v>280.05</v>
      </c>
      <c r="H144" s="35">
        <v>66.819999999999993</v>
      </c>
      <c r="I144" s="104">
        <f>H144*E144</f>
        <v>334.09999999999997</v>
      </c>
      <c r="J144" s="81"/>
      <c r="K144" s="81">
        <v>1.1930000000000001</v>
      </c>
    </row>
    <row r="145" spans="1:11" x14ac:dyDescent="0.2">
      <c r="A145" s="77">
        <v>140</v>
      </c>
      <c r="B145" s="78" t="s">
        <v>168</v>
      </c>
      <c r="C145" s="79" t="s">
        <v>169</v>
      </c>
      <c r="D145" s="80" t="s">
        <v>76</v>
      </c>
      <c r="E145" s="81">
        <v>2</v>
      </c>
      <c r="F145" s="16">
        <v>409.36</v>
      </c>
      <c r="G145" s="17">
        <v>818.73</v>
      </c>
      <c r="H145" s="35">
        <v>488.37</v>
      </c>
      <c r="I145" s="104">
        <f>H145*E145</f>
        <v>976.74</v>
      </c>
      <c r="J145" s="81"/>
      <c r="K145" s="81">
        <v>1.1930000000000001</v>
      </c>
    </row>
    <row r="146" spans="1:11" x14ac:dyDescent="0.2">
      <c r="A146" s="73">
        <v>141</v>
      </c>
      <c r="B146" s="73">
        <v>25001110</v>
      </c>
      <c r="C146" s="74" t="s">
        <v>170</v>
      </c>
      <c r="D146" s="75" t="s">
        <v>76</v>
      </c>
      <c r="E146" s="76">
        <v>1</v>
      </c>
      <c r="F146" s="14">
        <v>409.36</v>
      </c>
      <c r="G146" s="15">
        <v>409.36</v>
      </c>
      <c r="H146" s="36">
        <v>488.37</v>
      </c>
      <c r="I146" s="106">
        <f>H146*E146</f>
        <v>488.37</v>
      </c>
      <c r="J146" s="76"/>
      <c r="K146" s="76">
        <v>1.1930000000000001</v>
      </c>
    </row>
    <row r="147" spans="1:11" x14ac:dyDescent="0.2">
      <c r="A147" s="77">
        <v>142</v>
      </c>
      <c r="B147" s="78" t="s">
        <v>171</v>
      </c>
      <c r="C147" s="79" t="s">
        <v>28</v>
      </c>
      <c r="D147" s="80" t="s">
        <v>76</v>
      </c>
      <c r="E147" s="81">
        <v>1</v>
      </c>
      <c r="F147" s="16">
        <v>640.47</v>
      </c>
      <c r="G147" s="17">
        <v>640.47</v>
      </c>
      <c r="H147" s="35">
        <v>764.08</v>
      </c>
      <c r="I147" s="104">
        <f>H147*E147</f>
        <v>764.08</v>
      </c>
      <c r="J147" s="81"/>
      <c r="K147" s="81">
        <v>1.1930000000000001</v>
      </c>
    </row>
    <row r="148" spans="1:11" x14ac:dyDescent="0.2">
      <c r="A148" s="77">
        <v>143</v>
      </c>
      <c r="B148" s="78" t="s">
        <v>125</v>
      </c>
      <c r="C148" s="79" t="s">
        <v>126</v>
      </c>
      <c r="D148" s="80" t="s">
        <v>76</v>
      </c>
      <c r="E148" s="81">
        <v>40</v>
      </c>
      <c r="F148" s="16">
        <v>11.81</v>
      </c>
      <c r="G148" s="17">
        <v>472.53</v>
      </c>
      <c r="H148" s="35">
        <v>14.09</v>
      </c>
      <c r="I148" s="104">
        <f t="shared" ref="I148:I151" si="11">H148*E148</f>
        <v>563.6</v>
      </c>
      <c r="J148" s="81"/>
      <c r="K148" s="81">
        <v>1.1930000000000001</v>
      </c>
    </row>
    <row r="149" spans="1:11" x14ac:dyDescent="0.2">
      <c r="A149" s="77">
        <v>144</v>
      </c>
      <c r="B149" s="78" t="s">
        <v>172</v>
      </c>
      <c r="C149" s="79" t="s">
        <v>26</v>
      </c>
      <c r="D149" s="80" t="s">
        <v>76</v>
      </c>
      <c r="E149" s="81">
        <v>1</v>
      </c>
      <c r="F149" s="16">
        <v>856.29</v>
      </c>
      <c r="G149" s="17">
        <v>856.29</v>
      </c>
      <c r="H149" s="35">
        <v>1021.55</v>
      </c>
      <c r="I149" s="104">
        <f t="shared" si="11"/>
        <v>1021.55</v>
      </c>
      <c r="J149" s="81"/>
      <c r="K149" s="81">
        <v>1.1930000000000001</v>
      </c>
    </row>
    <row r="150" spans="1:11" x14ac:dyDescent="0.2">
      <c r="A150" s="77">
        <v>145</v>
      </c>
      <c r="B150" s="78" t="s">
        <v>173</v>
      </c>
      <c r="C150" s="79" t="s">
        <v>27</v>
      </c>
      <c r="D150" s="80" t="s">
        <v>76</v>
      </c>
      <c r="E150" s="81">
        <v>1</v>
      </c>
      <c r="F150" s="16">
        <v>1778.04</v>
      </c>
      <c r="G150" s="17">
        <v>1778.04</v>
      </c>
      <c r="H150" s="35">
        <v>2121.1999999999998</v>
      </c>
      <c r="I150" s="104">
        <f t="shared" si="11"/>
        <v>2121.1999999999998</v>
      </c>
      <c r="J150" s="81"/>
      <c r="K150" s="81">
        <v>1.1930000000000001</v>
      </c>
    </row>
    <row r="151" spans="1:11" x14ac:dyDescent="0.2">
      <c r="A151" s="77">
        <v>146</v>
      </c>
      <c r="B151" s="78" t="s">
        <v>174</v>
      </c>
      <c r="C151" s="79" t="s">
        <v>0</v>
      </c>
      <c r="D151" s="80" t="s">
        <v>76</v>
      </c>
      <c r="E151" s="81">
        <v>1</v>
      </c>
      <c r="F151" s="16">
        <v>4380</v>
      </c>
      <c r="G151" s="17">
        <v>4380</v>
      </c>
      <c r="H151" s="35">
        <v>5225.34</v>
      </c>
      <c r="I151" s="104">
        <f t="shared" si="11"/>
        <v>5225.34</v>
      </c>
      <c r="J151" s="81"/>
      <c r="K151" s="81">
        <v>1.1930000000000001</v>
      </c>
    </row>
    <row r="152" spans="1:11" s="20" customFormat="1" x14ac:dyDescent="0.2">
      <c r="A152" s="83">
        <v>147</v>
      </c>
      <c r="B152" s="83">
        <v>21090</v>
      </c>
      <c r="C152" s="85" t="s">
        <v>175</v>
      </c>
      <c r="D152" s="86" t="s">
        <v>76</v>
      </c>
      <c r="E152" s="87">
        <v>2</v>
      </c>
      <c r="F152" s="18">
        <v>579.99</v>
      </c>
      <c r="G152" s="19">
        <v>1159.98</v>
      </c>
      <c r="H152" s="37">
        <v>691.93</v>
      </c>
      <c r="I152" s="107">
        <f>H152*E152</f>
        <v>1383.86</v>
      </c>
      <c r="J152" s="87"/>
      <c r="K152" s="87">
        <v>1.1930000000000001</v>
      </c>
    </row>
    <row r="153" spans="1:11" s="20" customFormat="1" x14ac:dyDescent="0.2">
      <c r="A153" s="83">
        <v>148</v>
      </c>
      <c r="B153" s="83">
        <v>9836</v>
      </c>
      <c r="C153" s="85" t="s">
        <v>176</v>
      </c>
      <c r="D153" s="86" t="s">
        <v>5</v>
      </c>
      <c r="E153" s="87">
        <v>6</v>
      </c>
      <c r="F153" s="18">
        <v>14.91</v>
      </c>
      <c r="G153" s="19">
        <v>89.460000000000008</v>
      </c>
      <c r="H153" s="37">
        <v>17.79</v>
      </c>
      <c r="I153" s="107">
        <f t="shared" ref="I153:I154" si="12">H153*E153</f>
        <v>106.74</v>
      </c>
      <c r="J153" s="87"/>
      <c r="K153" s="87">
        <v>1.1930000000000001</v>
      </c>
    </row>
    <row r="154" spans="1:11" s="20" customFormat="1" x14ac:dyDescent="0.2">
      <c r="A154" s="83">
        <v>149</v>
      </c>
      <c r="B154" s="83">
        <v>20065</v>
      </c>
      <c r="C154" s="85" t="s">
        <v>177</v>
      </c>
      <c r="D154" s="86" t="s">
        <v>5</v>
      </c>
      <c r="E154" s="87">
        <v>12</v>
      </c>
      <c r="F154" s="18">
        <v>38.97</v>
      </c>
      <c r="G154" s="19">
        <v>467.64</v>
      </c>
      <c r="H154" s="37">
        <v>46.49</v>
      </c>
      <c r="I154" s="107">
        <f t="shared" si="12"/>
        <v>557.88</v>
      </c>
      <c r="J154" s="87"/>
      <c r="K154" s="87">
        <v>1.1930000000000001</v>
      </c>
    </row>
    <row r="155" spans="1:11" x14ac:dyDescent="0.2">
      <c r="A155" s="57">
        <v>150</v>
      </c>
      <c r="B155" s="57"/>
      <c r="C155" s="58" t="s">
        <v>144</v>
      </c>
      <c r="D155" s="59"/>
      <c r="E155" s="60"/>
      <c r="F155" s="9"/>
      <c r="G155" s="10">
        <f>G156</f>
        <v>501513.83</v>
      </c>
      <c r="H155" s="33"/>
      <c r="I155" s="100">
        <f>I156</f>
        <v>598306</v>
      </c>
      <c r="J155" s="60"/>
      <c r="K155" s="60"/>
    </row>
    <row r="156" spans="1:11" x14ac:dyDescent="0.2">
      <c r="A156" s="61">
        <v>151</v>
      </c>
      <c r="B156" s="69"/>
      <c r="C156" s="70" t="s">
        <v>145</v>
      </c>
      <c r="D156" s="71"/>
      <c r="E156" s="72"/>
      <c r="F156" s="12"/>
      <c r="G156" s="13">
        <f>SUM(G157:G157)</f>
        <v>501513.83</v>
      </c>
      <c r="H156" s="34"/>
      <c r="I156" s="101">
        <f>SUM(I157:I157)</f>
        <v>598306</v>
      </c>
      <c r="J156" s="72"/>
      <c r="K156" s="72"/>
    </row>
    <row r="157" spans="1:11" ht="24" x14ac:dyDescent="0.2">
      <c r="A157" s="77">
        <v>152</v>
      </c>
      <c r="B157" s="82" t="s">
        <v>178</v>
      </c>
      <c r="C157" s="82" t="s">
        <v>179</v>
      </c>
      <c r="D157" s="80" t="s">
        <v>76</v>
      </c>
      <c r="E157" s="81">
        <v>1</v>
      </c>
      <c r="F157" s="16">
        <v>501513.83</v>
      </c>
      <c r="G157" s="17">
        <v>501513.83</v>
      </c>
      <c r="H157" s="35">
        <v>598306</v>
      </c>
      <c r="I157" s="104">
        <f>H157*E157</f>
        <v>598306</v>
      </c>
      <c r="J157" s="81"/>
      <c r="K157" s="81">
        <v>1.1930000000000001</v>
      </c>
    </row>
    <row r="158" spans="1:11" x14ac:dyDescent="0.2">
      <c r="A158" s="53">
        <v>153</v>
      </c>
      <c r="B158" s="53"/>
      <c r="C158" s="54" t="s">
        <v>180</v>
      </c>
      <c r="D158" s="55"/>
      <c r="E158" s="56"/>
      <c r="F158" s="6"/>
      <c r="G158" s="7">
        <f>G159+G177</f>
        <v>61973.310000000005</v>
      </c>
      <c r="H158" s="32"/>
      <c r="I158" s="99">
        <f>I159+I177</f>
        <v>74600.963000000003</v>
      </c>
      <c r="J158" s="56"/>
      <c r="K158" s="56"/>
    </row>
    <row r="159" spans="1:11" x14ac:dyDescent="0.2">
      <c r="A159" s="57">
        <v>154</v>
      </c>
      <c r="B159" s="57"/>
      <c r="C159" s="58" t="s">
        <v>63</v>
      </c>
      <c r="D159" s="59"/>
      <c r="E159" s="60"/>
      <c r="F159" s="9"/>
      <c r="G159" s="10">
        <f>G160+G162+G171+G173+G175</f>
        <v>6711.79</v>
      </c>
      <c r="H159" s="33"/>
      <c r="I159" s="100">
        <f>I160+I162+I171+I173+I175</f>
        <v>8673.7870000000021</v>
      </c>
      <c r="J159" s="60"/>
      <c r="K159" s="60"/>
    </row>
    <row r="160" spans="1:11" x14ac:dyDescent="0.2">
      <c r="A160" s="61">
        <v>155</v>
      </c>
      <c r="B160" s="69"/>
      <c r="C160" s="70" t="s">
        <v>66</v>
      </c>
      <c r="D160" s="71"/>
      <c r="E160" s="72"/>
      <c r="F160" s="12"/>
      <c r="G160" s="13">
        <f>SUM(G161:G161)</f>
        <v>711.2</v>
      </c>
      <c r="H160" s="34"/>
      <c r="I160" s="101">
        <f>SUM(I161:I161)</f>
        <v>919.2</v>
      </c>
      <c r="J160" s="72"/>
      <c r="K160" s="72"/>
    </row>
    <row r="161" spans="1:11" s="20" customFormat="1" ht="24" x14ac:dyDescent="0.2">
      <c r="A161" s="83">
        <v>156</v>
      </c>
      <c r="B161" s="83">
        <v>90739</v>
      </c>
      <c r="C161" s="85" t="s">
        <v>181</v>
      </c>
      <c r="D161" s="86" t="s">
        <v>5</v>
      </c>
      <c r="E161" s="87">
        <v>80</v>
      </c>
      <c r="F161" s="18">
        <v>8.89</v>
      </c>
      <c r="G161" s="19">
        <v>711.2</v>
      </c>
      <c r="H161" s="37">
        <v>11.49</v>
      </c>
      <c r="I161" s="107">
        <f>H161*E161</f>
        <v>919.2</v>
      </c>
      <c r="J161" s="87">
        <v>1.292</v>
      </c>
      <c r="K161" s="87"/>
    </row>
    <row r="162" spans="1:11" x14ac:dyDescent="0.2">
      <c r="A162" s="61">
        <v>157</v>
      </c>
      <c r="B162" s="69"/>
      <c r="C162" s="70" t="s">
        <v>78</v>
      </c>
      <c r="D162" s="71"/>
      <c r="E162" s="72"/>
      <c r="F162" s="12"/>
      <c r="G162" s="13">
        <f>SUM(G163:G170)</f>
        <v>3302.6400000000003</v>
      </c>
      <c r="H162" s="34"/>
      <c r="I162" s="101">
        <f>SUM(I163:I170)</f>
        <v>4266.795000000001</v>
      </c>
      <c r="J162" s="72"/>
      <c r="K162" s="72"/>
    </row>
    <row r="163" spans="1:11" x14ac:dyDescent="0.2">
      <c r="A163" s="73">
        <v>158</v>
      </c>
      <c r="B163" s="73">
        <v>65000152</v>
      </c>
      <c r="C163" s="74" t="s">
        <v>156</v>
      </c>
      <c r="D163" s="75" t="s">
        <v>1</v>
      </c>
      <c r="E163" s="76">
        <v>14.5</v>
      </c>
      <c r="F163" s="14">
        <v>63.57</v>
      </c>
      <c r="G163" s="15">
        <v>921.77</v>
      </c>
      <c r="H163" s="36">
        <v>82.13</v>
      </c>
      <c r="I163" s="106">
        <f>H163*E163</f>
        <v>1190.885</v>
      </c>
      <c r="J163" s="76">
        <v>1.292</v>
      </c>
      <c r="K163" s="76"/>
    </row>
    <row r="164" spans="1:11" x14ac:dyDescent="0.2">
      <c r="A164" s="73">
        <v>159</v>
      </c>
      <c r="B164" s="73">
        <v>65000160</v>
      </c>
      <c r="C164" s="74" t="s">
        <v>182</v>
      </c>
      <c r="D164" s="75" t="s">
        <v>1</v>
      </c>
      <c r="E164" s="76">
        <v>58</v>
      </c>
      <c r="F164" s="14">
        <v>13.09</v>
      </c>
      <c r="G164" s="15">
        <v>759.22</v>
      </c>
      <c r="H164" s="36">
        <v>16.91</v>
      </c>
      <c r="I164" s="106">
        <f t="shared" ref="I164:I174" si="13">H164*E164</f>
        <v>980.78</v>
      </c>
      <c r="J164" s="76">
        <v>1.292</v>
      </c>
      <c r="K164" s="76"/>
    </row>
    <row r="165" spans="1:11" x14ac:dyDescent="0.2">
      <c r="A165" s="73">
        <v>160</v>
      </c>
      <c r="B165" s="73">
        <v>65000173</v>
      </c>
      <c r="C165" s="74" t="s">
        <v>80</v>
      </c>
      <c r="D165" s="75" t="s">
        <v>1</v>
      </c>
      <c r="E165" s="76">
        <v>57</v>
      </c>
      <c r="F165" s="14">
        <v>23.36</v>
      </c>
      <c r="G165" s="15">
        <v>1331.52</v>
      </c>
      <c r="H165" s="36">
        <v>30.18</v>
      </c>
      <c r="I165" s="106">
        <f t="shared" si="13"/>
        <v>1720.26</v>
      </c>
      <c r="J165" s="76">
        <v>1.292</v>
      </c>
      <c r="K165" s="76"/>
    </row>
    <row r="166" spans="1:11" x14ac:dyDescent="0.2">
      <c r="A166" s="73">
        <v>161</v>
      </c>
      <c r="B166" s="73">
        <v>65000181</v>
      </c>
      <c r="C166" s="74" t="s">
        <v>81</v>
      </c>
      <c r="D166" s="75" t="s">
        <v>1</v>
      </c>
      <c r="E166" s="76">
        <v>19</v>
      </c>
      <c r="F166" s="14">
        <v>2.4</v>
      </c>
      <c r="G166" s="15">
        <v>45.6</v>
      </c>
      <c r="H166" s="36">
        <v>3.1</v>
      </c>
      <c r="I166" s="106">
        <f t="shared" si="13"/>
        <v>58.9</v>
      </c>
      <c r="J166" s="76">
        <v>1.292</v>
      </c>
      <c r="K166" s="76"/>
    </row>
    <row r="167" spans="1:11" x14ac:dyDescent="0.2">
      <c r="A167" s="73">
        <v>162</v>
      </c>
      <c r="B167" s="73">
        <v>65002545</v>
      </c>
      <c r="C167" s="74" t="s">
        <v>82</v>
      </c>
      <c r="D167" s="75" t="s">
        <v>1</v>
      </c>
      <c r="E167" s="76">
        <v>19</v>
      </c>
      <c r="F167" s="14">
        <v>4.53</v>
      </c>
      <c r="G167" s="15">
        <v>86.070000000000007</v>
      </c>
      <c r="H167" s="36">
        <v>5.85</v>
      </c>
      <c r="I167" s="106">
        <f t="shared" si="13"/>
        <v>111.14999999999999</v>
      </c>
      <c r="J167" s="76">
        <v>1.292</v>
      </c>
      <c r="K167" s="76"/>
    </row>
    <row r="168" spans="1:11" x14ac:dyDescent="0.2">
      <c r="A168" s="73">
        <v>163</v>
      </c>
      <c r="B168" s="73">
        <v>65002546</v>
      </c>
      <c r="C168" s="74" t="s">
        <v>83</v>
      </c>
      <c r="D168" s="75" t="s">
        <v>84</v>
      </c>
      <c r="E168" s="76">
        <v>38</v>
      </c>
      <c r="F168" s="14">
        <v>2.2599999999999998</v>
      </c>
      <c r="G168" s="15">
        <v>85.88</v>
      </c>
      <c r="H168" s="36">
        <v>2.92</v>
      </c>
      <c r="I168" s="106">
        <f t="shared" si="13"/>
        <v>110.96</v>
      </c>
      <c r="J168" s="76">
        <v>1.292</v>
      </c>
      <c r="K168" s="76"/>
    </row>
    <row r="169" spans="1:11" x14ac:dyDescent="0.2">
      <c r="A169" s="73">
        <v>164</v>
      </c>
      <c r="B169" s="73">
        <v>65000182</v>
      </c>
      <c r="C169" s="74" t="s">
        <v>85</v>
      </c>
      <c r="D169" s="75" t="s">
        <v>1</v>
      </c>
      <c r="E169" s="76">
        <v>19</v>
      </c>
      <c r="F169" s="14">
        <v>0.61</v>
      </c>
      <c r="G169" s="15">
        <v>11.59</v>
      </c>
      <c r="H169" s="36">
        <v>0.79</v>
      </c>
      <c r="I169" s="106">
        <f t="shared" si="13"/>
        <v>15.010000000000002</v>
      </c>
      <c r="J169" s="76">
        <v>1.292</v>
      </c>
      <c r="K169" s="76"/>
    </row>
    <row r="170" spans="1:11" x14ac:dyDescent="0.2">
      <c r="A170" s="73">
        <v>165</v>
      </c>
      <c r="B170" s="73">
        <v>65000176</v>
      </c>
      <c r="C170" s="74" t="s">
        <v>86</v>
      </c>
      <c r="D170" s="75" t="s">
        <v>1</v>
      </c>
      <c r="E170" s="76">
        <v>19</v>
      </c>
      <c r="F170" s="14">
        <v>3.21</v>
      </c>
      <c r="G170" s="15">
        <v>60.99</v>
      </c>
      <c r="H170" s="36">
        <v>4.1500000000000004</v>
      </c>
      <c r="I170" s="106">
        <f t="shared" si="13"/>
        <v>78.850000000000009</v>
      </c>
      <c r="J170" s="76">
        <v>1.292</v>
      </c>
      <c r="K170" s="76"/>
    </row>
    <row r="171" spans="1:11" x14ac:dyDescent="0.2">
      <c r="A171" s="61">
        <v>166</v>
      </c>
      <c r="B171" s="69"/>
      <c r="C171" s="70" t="s">
        <v>96</v>
      </c>
      <c r="D171" s="71"/>
      <c r="E171" s="72"/>
      <c r="F171" s="12"/>
      <c r="G171" s="13">
        <f>SUM(G172)</f>
        <v>1943.1200000000001</v>
      </c>
      <c r="H171" s="34"/>
      <c r="I171" s="101">
        <f>SUM(I172)</f>
        <v>2512.36</v>
      </c>
      <c r="J171" s="72"/>
      <c r="K171" s="72"/>
    </row>
    <row r="172" spans="1:11" x14ac:dyDescent="0.2">
      <c r="A172" s="73">
        <v>167</v>
      </c>
      <c r="B172" s="73">
        <v>65000403</v>
      </c>
      <c r="C172" s="74" t="s">
        <v>100</v>
      </c>
      <c r="D172" s="75" t="s">
        <v>94</v>
      </c>
      <c r="E172" s="76">
        <v>428</v>
      </c>
      <c r="F172" s="14">
        <v>4.54</v>
      </c>
      <c r="G172" s="15">
        <v>1943.1200000000001</v>
      </c>
      <c r="H172" s="36">
        <v>5.87</v>
      </c>
      <c r="I172" s="106">
        <f t="shared" si="13"/>
        <v>2512.36</v>
      </c>
      <c r="J172" s="76">
        <v>1.292</v>
      </c>
      <c r="K172" s="76"/>
    </row>
    <row r="173" spans="1:11" x14ac:dyDescent="0.2">
      <c r="A173" s="61">
        <v>168</v>
      </c>
      <c r="B173" s="69"/>
      <c r="C173" s="70" t="s">
        <v>183</v>
      </c>
      <c r="D173" s="71"/>
      <c r="E173" s="72"/>
      <c r="F173" s="12"/>
      <c r="G173" s="13">
        <f>SUM(G174:G174)</f>
        <v>40.43</v>
      </c>
      <c r="H173" s="34"/>
      <c r="I173" s="101">
        <f>SUM(I174:I174)</f>
        <v>52.231999999999999</v>
      </c>
      <c r="J173" s="72"/>
      <c r="K173" s="72"/>
    </row>
    <row r="174" spans="1:11" x14ac:dyDescent="0.2">
      <c r="A174" s="73">
        <v>169</v>
      </c>
      <c r="B174" s="73">
        <v>65001147</v>
      </c>
      <c r="C174" s="74" t="s">
        <v>184</v>
      </c>
      <c r="D174" s="75" t="s">
        <v>185</v>
      </c>
      <c r="E174" s="76">
        <v>0.08</v>
      </c>
      <c r="F174" s="14">
        <v>505.34</v>
      </c>
      <c r="G174" s="15">
        <v>40.43</v>
      </c>
      <c r="H174" s="36">
        <v>652.9</v>
      </c>
      <c r="I174" s="106">
        <f t="shared" si="13"/>
        <v>52.231999999999999</v>
      </c>
      <c r="J174" s="76">
        <v>1.292</v>
      </c>
      <c r="K174" s="76"/>
    </row>
    <row r="175" spans="1:11" x14ac:dyDescent="0.2">
      <c r="A175" s="61">
        <v>170</v>
      </c>
      <c r="B175" s="69"/>
      <c r="C175" s="70" t="s">
        <v>186</v>
      </c>
      <c r="D175" s="71"/>
      <c r="E175" s="72"/>
      <c r="F175" s="12"/>
      <c r="G175" s="13">
        <f>SUM(G176:G176)</f>
        <v>714.4</v>
      </c>
      <c r="H175" s="34"/>
      <c r="I175" s="101">
        <f>SUM(I176:I176)</f>
        <v>923.19999999999993</v>
      </c>
      <c r="J175" s="72"/>
      <c r="K175" s="72"/>
    </row>
    <row r="176" spans="1:11" s="20" customFormat="1" x14ac:dyDescent="0.2">
      <c r="A176" s="83">
        <v>171</v>
      </c>
      <c r="B176" s="84">
        <v>99063</v>
      </c>
      <c r="C176" s="85" t="s">
        <v>187</v>
      </c>
      <c r="D176" s="86" t="s">
        <v>5</v>
      </c>
      <c r="E176" s="87">
        <v>80</v>
      </c>
      <c r="F176" s="18">
        <v>8.93</v>
      </c>
      <c r="G176" s="19">
        <v>714.4</v>
      </c>
      <c r="H176" s="37">
        <v>11.54</v>
      </c>
      <c r="I176" s="107">
        <f>E176*H176</f>
        <v>923.19999999999993</v>
      </c>
      <c r="J176" s="87">
        <v>1.292</v>
      </c>
      <c r="K176" s="87"/>
    </row>
    <row r="177" spans="1:11" x14ac:dyDescent="0.2">
      <c r="A177" s="57">
        <v>172</v>
      </c>
      <c r="B177" s="57"/>
      <c r="C177" s="58" t="s">
        <v>103</v>
      </c>
      <c r="D177" s="59"/>
      <c r="E177" s="60"/>
      <c r="F177" s="9"/>
      <c r="G177" s="10">
        <f>G178</f>
        <v>55261.520000000004</v>
      </c>
      <c r="H177" s="33"/>
      <c r="I177" s="100">
        <f>I178</f>
        <v>65927.176000000007</v>
      </c>
      <c r="J177" s="60"/>
      <c r="K177" s="60"/>
    </row>
    <row r="178" spans="1:11" x14ac:dyDescent="0.2">
      <c r="A178" s="61">
        <v>173</v>
      </c>
      <c r="B178" s="69"/>
      <c r="C178" s="70" t="s">
        <v>104</v>
      </c>
      <c r="D178" s="71"/>
      <c r="E178" s="72"/>
      <c r="F178" s="12"/>
      <c r="G178" s="13">
        <f>SUM(G179:G187)</f>
        <v>55261.520000000004</v>
      </c>
      <c r="H178" s="34"/>
      <c r="I178" s="101">
        <f>SUM(I179:I187)</f>
        <v>65927.176000000007</v>
      </c>
      <c r="J178" s="72"/>
      <c r="K178" s="72"/>
    </row>
    <row r="179" spans="1:11" x14ac:dyDescent="0.2">
      <c r="A179" s="73">
        <v>174</v>
      </c>
      <c r="B179" s="73">
        <v>25002547</v>
      </c>
      <c r="C179" s="74" t="s">
        <v>188</v>
      </c>
      <c r="D179" s="75" t="s">
        <v>5</v>
      </c>
      <c r="E179" s="76">
        <v>84</v>
      </c>
      <c r="F179" s="14">
        <v>330.31</v>
      </c>
      <c r="G179" s="15">
        <v>27746.04</v>
      </c>
      <c r="H179" s="36">
        <v>394.06</v>
      </c>
      <c r="I179" s="106">
        <f>H179*E179</f>
        <v>33101.040000000001</v>
      </c>
      <c r="J179" s="76"/>
      <c r="K179" s="76">
        <v>1.1930000000000001</v>
      </c>
    </row>
    <row r="180" spans="1:11" x14ac:dyDescent="0.2">
      <c r="A180" s="77">
        <v>175</v>
      </c>
      <c r="B180" s="78" t="s">
        <v>120</v>
      </c>
      <c r="C180" s="79" t="s">
        <v>34</v>
      </c>
      <c r="D180" s="80" t="s">
        <v>76</v>
      </c>
      <c r="E180" s="81">
        <v>2</v>
      </c>
      <c r="F180" s="16">
        <v>59.12</v>
      </c>
      <c r="G180" s="17">
        <v>118.24</v>
      </c>
      <c r="H180" s="35">
        <v>70.53</v>
      </c>
      <c r="I180" s="104">
        <f>H180*E180</f>
        <v>141.06</v>
      </c>
      <c r="J180" s="81"/>
      <c r="K180" s="81">
        <v>1.1930000000000001</v>
      </c>
    </row>
    <row r="181" spans="1:11" x14ac:dyDescent="0.2">
      <c r="A181" s="77">
        <v>176</v>
      </c>
      <c r="B181" s="78" t="s">
        <v>162</v>
      </c>
      <c r="C181" s="79" t="s">
        <v>189</v>
      </c>
      <c r="D181" s="80" t="s">
        <v>76</v>
      </c>
      <c r="E181" s="81">
        <v>1</v>
      </c>
      <c r="F181" s="16">
        <v>282</v>
      </c>
      <c r="G181" s="17">
        <v>282</v>
      </c>
      <c r="H181" s="35">
        <v>336.43</v>
      </c>
      <c r="I181" s="104">
        <f t="shared" ref="I181:I182" si="14">H181*E181</f>
        <v>336.43</v>
      </c>
      <c r="J181" s="81"/>
      <c r="K181" s="81">
        <v>1.1930000000000001</v>
      </c>
    </row>
    <row r="182" spans="1:11" x14ac:dyDescent="0.2">
      <c r="A182" s="77">
        <v>177</v>
      </c>
      <c r="B182" s="78" t="s">
        <v>190</v>
      </c>
      <c r="C182" s="79" t="s">
        <v>191</v>
      </c>
      <c r="D182" s="80" t="s">
        <v>76</v>
      </c>
      <c r="E182" s="81">
        <v>1</v>
      </c>
      <c r="F182" s="16">
        <v>3748.54</v>
      </c>
      <c r="G182" s="17">
        <v>3748.54</v>
      </c>
      <c r="H182" s="35">
        <v>4472.01</v>
      </c>
      <c r="I182" s="104">
        <f t="shared" si="14"/>
        <v>4472.01</v>
      </c>
      <c r="J182" s="81"/>
      <c r="K182" s="81">
        <v>1.1930000000000001</v>
      </c>
    </row>
    <row r="183" spans="1:11" x14ac:dyDescent="0.2">
      <c r="A183" s="73">
        <v>178</v>
      </c>
      <c r="B183" s="73">
        <v>25000611</v>
      </c>
      <c r="C183" s="74" t="s">
        <v>192</v>
      </c>
      <c r="D183" s="75" t="s">
        <v>76</v>
      </c>
      <c r="E183" s="76">
        <v>2</v>
      </c>
      <c r="F183" s="14">
        <v>2098.58</v>
      </c>
      <c r="G183" s="15">
        <v>4197.16</v>
      </c>
      <c r="H183" s="36">
        <v>2503.61</v>
      </c>
      <c r="I183" s="106">
        <f>H183*E183</f>
        <v>5007.22</v>
      </c>
      <c r="J183" s="76"/>
      <c r="K183" s="76">
        <v>1.1930000000000001</v>
      </c>
    </row>
    <row r="184" spans="1:11" x14ac:dyDescent="0.2">
      <c r="A184" s="77">
        <v>179</v>
      </c>
      <c r="B184" s="78" t="s">
        <v>98</v>
      </c>
      <c r="C184" s="79" t="s">
        <v>8</v>
      </c>
      <c r="D184" s="80" t="s">
        <v>76</v>
      </c>
      <c r="E184" s="81">
        <v>32</v>
      </c>
      <c r="F184" s="16">
        <v>38.909999999999997</v>
      </c>
      <c r="G184" s="17">
        <v>1245.01</v>
      </c>
      <c r="H184" s="35">
        <v>46.42</v>
      </c>
      <c r="I184" s="104">
        <f>H184*E184</f>
        <v>1485.44</v>
      </c>
      <c r="J184" s="81"/>
      <c r="K184" s="81">
        <v>1.1930000000000001</v>
      </c>
    </row>
    <row r="185" spans="1:11" x14ac:dyDescent="0.2">
      <c r="A185" s="77">
        <v>180</v>
      </c>
      <c r="B185" s="78" t="s">
        <v>193</v>
      </c>
      <c r="C185" s="79" t="s">
        <v>31</v>
      </c>
      <c r="D185" s="80" t="s">
        <v>76</v>
      </c>
      <c r="E185" s="81">
        <v>1</v>
      </c>
      <c r="F185" s="16">
        <v>17677.03</v>
      </c>
      <c r="G185" s="17">
        <v>17677.03</v>
      </c>
      <c r="H185" s="35">
        <v>21088.7</v>
      </c>
      <c r="I185" s="104">
        <f t="shared" ref="I185:I186" si="15">H185*E185</f>
        <v>21088.7</v>
      </c>
      <c r="J185" s="81"/>
      <c r="K185" s="81">
        <v>1.1930000000000001</v>
      </c>
    </row>
    <row r="186" spans="1:11" x14ac:dyDescent="0.2">
      <c r="A186" s="77">
        <v>181</v>
      </c>
      <c r="B186" s="78" t="s">
        <v>194</v>
      </c>
      <c r="C186" s="79" t="s">
        <v>14</v>
      </c>
      <c r="D186" s="80" t="s">
        <v>76</v>
      </c>
      <c r="E186" s="81">
        <v>1</v>
      </c>
      <c r="F186" s="16">
        <v>241.54</v>
      </c>
      <c r="G186" s="17">
        <v>241.54</v>
      </c>
      <c r="H186" s="35">
        <v>288.16000000000003</v>
      </c>
      <c r="I186" s="104">
        <f t="shared" si="15"/>
        <v>288.16000000000003</v>
      </c>
      <c r="J186" s="81"/>
      <c r="K186" s="81">
        <v>1.1930000000000001</v>
      </c>
    </row>
    <row r="187" spans="1:11" s="20" customFormat="1" x14ac:dyDescent="0.2">
      <c r="A187" s="83">
        <v>182</v>
      </c>
      <c r="B187" s="83">
        <v>9836</v>
      </c>
      <c r="C187" s="85" t="s">
        <v>176</v>
      </c>
      <c r="D187" s="86" t="s">
        <v>5</v>
      </c>
      <c r="E187" s="87">
        <v>0.4</v>
      </c>
      <c r="F187" s="18">
        <v>14.91</v>
      </c>
      <c r="G187" s="19">
        <v>5.96</v>
      </c>
      <c r="H187" s="37">
        <v>17.79</v>
      </c>
      <c r="I187" s="107">
        <f>H187*E187</f>
        <v>7.1159999999999997</v>
      </c>
      <c r="J187" s="87"/>
      <c r="K187" s="87">
        <v>1.1930000000000001</v>
      </c>
    </row>
    <row r="188" spans="1:11" x14ac:dyDescent="0.2">
      <c r="A188" s="53">
        <v>183</v>
      </c>
      <c r="B188" s="53"/>
      <c r="C188" s="54" t="s">
        <v>195</v>
      </c>
      <c r="D188" s="55"/>
      <c r="E188" s="56"/>
      <c r="F188" s="6"/>
      <c r="G188" s="7">
        <f>G189+G204</f>
        <v>38455.4</v>
      </c>
      <c r="H188" s="32"/>
      <c r="I188" s="99">
        <f>I189+I204</f>
        <v>46859.625799999994</v>
      </c>
      <c r="J188" s="56"/>
      <c r="K188" s="56"/>
    </row>
    <row r="189" spans="1:11" x14ac:dyDescent="0.2">
      <c r="A189" s="57">
        <v>184</v>
      </c>
      <c r="B189" s="57"/>
      <c r="C189" s="58" t="s">
        <v>63</v>
      </c>
      <c r="D189" s="59"/>
      <c r="E189" s="60"/>
      <c r="F189" s="9"/>
      <c r="G189" s="10">
        <f>G190+G195+G198+G200+G202</f>
        <v>9920.2300000000014</v>
      </c>
      <c r="H189" s="33"/>
      <c r="I189" s="100">
        <f>I190+I195+I198+I200+I202</f>
        <v>12816.705799999998</v>
      </c>
      <c r="J189" s="60"/>
      <c r="K189" s="60"/>
    </row>
    <row r="190" spans="1:11" x14ac:dyDescent="0.2">
      <c r="A190" s="61">
        <v>185</v>
      </c>
      <c r="B190" s="69"/>
      <c r="C190" s="70" t="s">
        <v>78</v>
      </c>
      <c r="D190" s="71"/>
      <c r="E190" s="72"/>
      <c r="F190" s="12"/>
      <c r="G190" s="13">
        <f>SUM(G191:G194)</f>
        <v>3977.6</v>
      </c>
      <c r="H190" s="34"/>
      <c r="I190" s="101">
        <f>SUM(I191:I194)</f>
        <v>5138.7700000000004</v>
      </c>
      <c r="J190" s="72"/>
      <c r="K190" s="72"/>
    </row>
    <row r="191" spans="1:11" x14ac:dyDescent="0.2">
      <c r="A191" s="73">
        <v>186</v>
      </c>
      <c r="B191" s="73">
        <v>65000152</v>
      </c>
      <c r="C191" s="74" t="s">
        <v>156</v>
      </c>
      <c r="D191" s="75" t="s">
        <v>1</v>
      </c>
      <c r="E191" s="76">
        <v>16</v>
      </c>
      <c r="F191" s="14">
        <v>63.57</v>
      </c>
      <c r="G191" s="15">
        <v>1017.12</v>
      </c>
      <c r="H191" s="36">
        <v>82.13</v>
      </c>
      <c r="I191" s="106">
        <f>H191*E191</f>
        <v>1314.08</v>
      </c>
      <c r="J191" s="76">
        <v>1.292</v>
      </c>
      <c r="K191" s="76"/>
    </row>
    <row r="192" spans="1:11" x14ac:dyDescent="0.2">
      <c r="A192" s="73">
        <v>187</v>
      </c>
      <c r="B192" s="73">
        <v>65000153</v>
      </c>
      <c r="C192" s="74" t="s">
        <v>196</v>
      </c>
      <c r="D192" s="75" t="s">
        <v>1</v>
      </c>
      <c r="E192" s="76">
        <v>1</v>
      </c>
      <c r="F192" s="14">
        <v>84.76</v>
      </c>
      <c r="G192" s="15">
        <v>84.76</v>
      </c>
      <c r="H192" s="36">
        <v>109.51</v>
      </c>
      <c r="I192" s="106">
        <f t="shared" ref="I192:I194" si="16">H192*E192</f>
        <v>109.51</v>
      </c>
      <c r="J192" s="76">
        <v>1.292</v>
      </c>
      <c r="K192" s="76"/>
    </row>
    <row r="193" spans="1:11" s="21" customFormat="1" x14ac:dyDescent="0.2">
      <c r="A193" s="73">
        <v>188</v>
      </c>
      <c r="B193" s="89">
        <v>65000160</v>
      </c>
      <c r="C193" s="93" t="s">
        <v>182</v>
      </c>
      <c r="D193" s="91" t="s">
        <v>1</v>
      </c>
      <c r="E193" s="92">
        <v>68</v>
      </c>
      <c r="F193" s="14">
        <v>13.09</v>
      </c>
      <c r="G193" s="14">
        <v>890.12</v>
      </c>
      <c r="H193" s="38">
        <v>16.91</v>
      </c>
      <c r="I193" s="106">
        <f t="shared" si="16"/>
        <v>1149.8800000000001</v>
      </c>
      <c r="J193" s="92">
        <v>1.292</v>
      </c>
      <c r="K193" s="92"/>
    </row>
    <row r="194" spans="1:11" x14ac:dyDescent="0.2">
      <c r="A194" s="73">
        <v>189</v>
      </c>
      <c r="B194" s="73">
        <v>65000173</v>
      </c>
      <c r="C194" s="74" t="s">
        <v>80</v>
      </c>
      <c r="D194" s="75" t="s">
        <v>1</v>
      </c>
      <c r="E194" s="76">
        <v>85</v>
      </c>
      <c r="F194" s="14">
        <v>23.36</v>
      </c>
      <c r="G194" s="15">
        <v>1985.6</v>
      </c>
      <c r="H194" s="36">
        <v>30.18</v>
      </c>
      <c r="I194" s="106">
        <f t="shared" si="16"/>
        <v>2565.3000000000002</v>
      </c>
      <c r="J194" s="76">
        <v>1.292</v>
      </c>
      <c r="K194" s="76"/>
    </row>
    <row r="195" spans="1:11" x14ac:dyDescent="0.2">
      <c r="A195" s="61">
        <v>190</v>
      </c>
      <c r="B195" s="69"/>
      <c r="C195" s="70" t="s">
        <v>87</v>
      </c>
      <c r="D195" s="71"/>
      <c r="E195" s="72"/>
      <c r="F195" s="12"/>
      <c r="G195" s="13">
        <f>SUM(G196:G197)</f>
        <v>4564.07</v>
      </c>
      <c r="H195" s="34"/>
      <c r="I195" s="101">
        <f>SUM(I196:I197)</f>
        <v>5896.7199999999993</v>
      </c>
      <c r="J195" s="72"/>
      <c r="K195" s="72"/>
    </row>
    <row r="196" spans="1:11" s="20" customFormat="1" ht="24" x14ac:dyDescent="0.2">
      <c r="A196" s="83">
        <v>191</v>
      </c>
      <c r="B196" s="83">
        <v>101570</v>
      </c>
      <c r="C196" s="85" t="s">
        <v>214</v>
      </c>
      <c r="D196" s="86" t="s">
        <v>38</v>
      </c>
      <c r="E196" s="87">
        <v>169</v>
      </c>
      <c r="F196" s="18">
        <v>23.77</v>
      </c>
      <c r="G196" s="19">
        <v>4017.13</v>
      </c>
      <c r="H196" s="37">
        <v>30.71</v>
      </c>
      <c r="I196" s="107">
        <f>H196*E196</f>
        <v>5189.99</v>
      </c>
      <c r="J196" s="87">
        <v>1.292</v>
      </c>
      <c r="K196" s="87"/>
    </row>
    <row r="197" spans="1:11" s="20" customFormat="1" ht="24" x14ac:dyDescent="0.2">
      <c r="A197" s="83">
        <v>192</v>
      </c>
      <c r="B197" s="83">
        <v>101572</v>
      </c>
      <c r="C197" s="85" t="s">
        <v>206</v>
      </c>
      <c r="D197" s="86" t="s">
        <v>38</v>
      </c>
      <c r="E197" s="87">
        <v>29</v>
      </c>
      <c r="F197" s="18">
        <v>18.86</v>
      </c>
      <c r="G197" s="19">
        <v>546.93999999999994</v>
      </c>
      <c r="H197" s="37">
        <v>24.37</v>
      </c>
      <c r="I197" s="107">
        <f>H197*E197</f>
        <v>706.73</v>
      </c>
      <c r="J197" s="87">
        <v>1.292</v>
      </c>
      <c r="K197" s="87"/>
    </row>
    <row r="198" spans="1:11" x14ac:dyDescent="0.2">
      <c r="A198" s="61">
        <v>193</v>
      </c>
      <c r="B198" s="69"/>
      <c r="C198" s="70" t="s">
        <v>96</v>
      </c>
      <c r="D198" s="71"/>
      <c r="E198" s="72"/>
      <c r="F198" s="12"/>
      <c r="G198" s="13">
        <f>SUM(G199:G199)</f>
        <v>416.16</v>
      </c>
      <c r="H198" s="34"/>
      <c r="I198" s="101">
        <f>SUM(I199:I199)</f>
        <v>537.54</v>
      </c>
      <c r="J198" s="72"/>
      <c r="K198" s="72"/>
    </row>
    <row r="199" spans="1:11" s="20" customFormat="1" ht="24" x14ac:dyDescent="0.2">
      <c r="A199" s="83">
        <v>194</v>
      </c>
      <c r="B199" s="83">
        <v>97158</v>
      </c>
      <c r="C199" s="85" t="s">
        <v>197</v>
      </c>
      <c r="D199" s="86" t="s">
        <v>5</v>
      </c>
      <c r="E199" s="87">
        <v>102</v>
      </c>
      <c r="F199" s="18">
        <v>4.08</v>
      </c>
      <c r="G199" s="19">
        <v>416.16</v>
      </c>
      <c r="H199" s="37">
        <v>5.27</v>
      </c>
      <c r="I199" s="107">
        <f>H199*E199</f>
        <v>537.54</v>
      </c>
      <c r="J199" s="87">
        <v>1.292</v>
      </c>
      <c r="K199" s="87"/>
    </row>
    <row r="200" spans="1:11" x14ac:dyDescent="0.2">
      <c r="A200" s="61">
        <v>195</v>
      </c>
      <c r="B200" s="69"/>
      <c r="C200" s="70" t="s">
        <v>183</v>
      </c>
      <c r="D200" s="71"/>
      <c r="E200" s="72"/>
      <c r="F200" s="12"/>
      <c r="G200" s="13">
        <f>SUM(G201:G201)</f>
        <v>51.54</v>
      </c>
      <c r="H200" s="34"/>
      <c r="I200" s="101">
        <f>SUM(I201:I201)</f>
        <v>66.595799999999997</v>
      </c>
      <c r="J200" s="72"/>
      <c r="K200" s="72"/>
    </row>
    <row r="201" spans="1:11" x14ac:dyDescent="0.2">
      <c r="A201" s="73">
        <v>196</v>
      </c>
      <c r="B201" s="73">
        <v>65001147</v>
      </c>
      <c r="C201" s="74" t="s">
        <v>184</v>
      </c>
      <c r="D201" s="75" t="s">
        <v>185</v>
      </c>
      <c r="E201" s="76">
        <v>0.10199999999999999</v>
      </c>
      <c r="F201" s="14">
        <v>505.34</v>
      </c>
      <c r="G201" s="15">
        <v>51.54</v>
      </c>
      <c r="H201" s="36">
        <v>652.9</v>
      </c>
      <c r="I201" s="106">
        <f>H201*E201</f>
        <v>66.595799999999997</v>
      </c>
      <c r="J201" s="76">
        <v>1.292</v>
      </c>
      <c r="K201" s="76"/>
    </row>
    <row r="202" spans="1:11" x14ac:dyDescent="0.2">
      <c r="A202" s="61">
        <v>197</v>
      </c>
      <c r="B202" s="69"/>
      <c r="C202" s="70" t="s">
        <v>186</v>
      </c>
      <c r="D202" s="71"/>
      <c r="E202" s="72"/>
      <c r="F202" s="12"/>
      <c r="G202" s="13">
        <f>SUM(G203:G203)</f>
        <v>910.86</v>
      </c>
      <c r="H202" s="34"/>
      <c r="I202" s="101">
        <f>SUM(I203:I203)</f>
        <v>1177.08</v>
      </c>
      <c r="J202" s="72"/>
      <c r="K202" s="72"/>
    </row>
    <row r="203" spans="1:11" s="20" customFormat="1" x14ac:dyDescent="0.2">
      <c r="A203" s="83">
        <v>198</v>
      </c>
      <c r="B203" s="84">
        <v>99063</v>
      </c>
      <c r="C203" s="85" t="s">
        <v>187</v>
      </c>
      <c r="D203" s="86" t="s">
        <v>5</v>
      </c>
      <c r="E203" s="87">
        <v>102</v>
      </c>
      <c r="F203" s="18">
        <v>8.93</v>
      </c>
      <c r="G203" s="19">
        <v>910.86</v>
      </c>
      <c r="H203" s="37">
        <v>11.54</v>
      </c>
      <c r="I203" s="107">
        <f>H203*E203</f>
        <v>1177.08</v>
      </c>
      <c r="J203" s="87">
        <v>1.292</v>
      </c>
      <c r="K203" s="87"/>
    </row>
    <row r="204" spans="1:11" x14ac:dyDescent="0.2">
      <c r="A204" s="57">
        <v>199</v>
      </c>
      <c r="B204" s="57"/>
      <c r="C204" s="58" t="s">
        <v>103</v>
      </c>
      <c r="D204" s="59"/>
      <c r="E204" s="60"/>
      <c r="F204" s="9"/>
      <c r="G204" s="10">
        <f>G205</f>
        <v>28535.170000000002</v>
      </c>
      <c r="H204" s="33"/>
      <c r="I204" s="100">
        <f>I205</f>
        <v>34042.92</v>
      </c>
      <c r="J204" s="60"/>
      <c r="K204" s="60"/>
    </row>
    <row r="205" spans="1:11" x14ac:dyDescent="0.2">
      <c r="A205" s="61">
        <v>200</v>
      </c>
      <c r="B205" s="69"/>
      <c r="C205" s="70" t="s">
        <v>104</v>
      </c>
      <c r="D205" s="71"/>
      <c r="E205" s="72"/>
      <c r="F205" s="12"/>
      <c r="G205" s="13">
        <f>SUM(G206:G208)</f>
        <v>28535.170000000002</v>
      </c>
      <c r="H205" s="34"/>
      <c r="I205" s="101">
        <f>SUM(I206:I208)</f>
        <v>34042.92</v>
      </c>
      <c r="J205" s="72"/>
      <c r="K205" s="72"/>
    </row>
    <row r="206" spans="1:11" x14ac:dyDescent="0.2">
      <c r="A206" s="73">
        <v>201</v>
      </c>
      <c r="B206" s="73">
        <v>25040210</v>
      </c>
      <c r="C206" s="74" t="s">
        <v>198</v>
      </c>
      <c r="D206" s="75" t="s">
        <v>5</v>
      </c>
      <c r="E206" s="76">
        <v>102</v>
      </c>
      <c r="F206" s="14">
        <v>269.51</v>
      </c>
      <c r="G206" s="15">
        <v>27490.02</v>
      </c>
      <c r="H206" s="36">
        <v>321.52999999999997</v>
      </c>
      <c r="I206" s="106">
        <f>H206*E206</f>
        <v>32796.06</v>
      </c>
      <c r="J206" s="76"/>
      <c r="K206" s="76">
        <v>1.1930000000000001</v>
      </c>
    </row>
    <row r="207" spans="1:11" x14ac:dyDescent="0.2">
      <c r="A207" s="73">
        <v>202</v>
      </c>
      <c r="B207" s="73">
        <v>25000065</v>
      </c>
      <c r="C207" s="74" t="s">
        <v>199</v>
      </c>
      <c r="D207" s="75" t="s">
        <v>76</v>
      </c>
      <c r="E207" s="76">
        <v>1</v>
      </c>
      <c r="F207" s="14">
        <v>177.59</v>
      </c>
      <c r="G207" s="15">
        <v>177.59</v>
      </c>
      <c r="H207" s="36">
        <v>211.86</v>
      </c>
      <c r="I207" s="106">
        <f t="shared" ref="I207:I208" si="17">H207*E207</f>
        <v>211.86</v>
      </c>
      <c r="J207" s="76"/>
      <c r="K207" s="76">
        <v>1.1930000000000001</v>
      </c>
    </row>
    <row r="208" spans="1:11" x14ac:dyDescent="0.2">
      <c r="A208" s="73">
        <v>203</v>
      </c>
      <c r="B208" s="73">
        <v>25000087</v>
      </c>
      <c r="C208" s="74" t="s">
        <v>200</v>
      </c>
      <c r="D208" s="75" t="s">
        <v>76</v>
      </c>
      <c r="E208" s="76">
        <v>4</v>
      </c>
      <c r="F208" s="14">
        <v>216.89</v>
      </c>
      <c r="G208" s="15">
        <v>867.56</v>
      </c>
      <c r="H208" s="36">
        <v>258.75</v>
      </c>
      <c r="I208" s="106">
        <f t="shared" si="17"/>
        <v>1035</v>
      </c>
      <c r="J208" s="76"/>
      <c r="K208" s="76">
        <v>1.1930000000000001</v>
      </c>
    </row>
    <row r="209" spans="1:11" x14ac:dyDescent="0.2">
      <c r="A209" s="53">
        <v>204</v>
      </c>
      <c r="B209" s="53"/>
      <c r="C209" s="54" t="s">
        <v>201</v>
      </c>
      <c r="D209" s="55"/>
      <c r="E209" s="56"/>
      <c r="F209" s="6"/>
      <c r="G209" s="7">
        <f>G210+G229</f>
        <v>18193.28</v>
      </c>
      <c r="H209" s="32"/>
      <c r="I209" s="99">
        <f>I210+I229</f>
        <v>22689.420000000002</v>
      </c>
      <c r="J209" s="56"/>
      <c r="K209" s="56"/>
    </row>
    <row r="210" spans="1:11" x14ac:dyDescent="0.2">
      <c r="A210" s="57">
        <v>205</v>
      </c>
      <c r="B210" s="57"/>
      <c r="C210" s="58" t="s">
        <v>63</v>
      </c>
      <c r="D210" s="59"/>
      <c r="E210" s="60"/>
      <c r="F210" s="9"/>
      <c r="G210" s="10">
        <f>G211+G213+G220+G222+G225+G227</f>
        <v>9945.8000000000011</v>
      </c>
      <c r="H210" s="33"/>
      <c r="I210" s="100">
        <f>I211+I213+I220+I222+I225+I227</f>
        <v>12850.060000000001</v>
      </c>
      <c r="J210" s="60"/>
      <c r="K210" s="60"/>
    </row>
    <row r="211" spans="1:11" x14ac:dyDescent="0.2">
      <c r="A211" s="61">
        <v>206</v>
      </c>
      <c r="B211" s="69"/>
      <c r="C211" s="70" t="s">
        <v>66</v>
      </c>
      <c r="D211" s="71"/>
      <c r="E211" s="72"/>
      <c r="F211" s="12"/>
      <c r="G211" s="13">
        <f>SUM(G212:G212)</f>
        <v>312.3</v>
      </c>
      <c r="H211" s="34"/>
      <c r="I211" s="101">
        <f>SUM(I212:I212)</f>
        <v>403.20000000000005</v>
      </c>
      <c r="J211" s="72"/>
      <c r="K211" s="72"/>
    </row>
    <row r="212" spans="1:11" s="20" customFormat="1" ht="24" x14ac:dyDescent="0.2">
      <c r="A212" s="83">
        <v>207</v>
      </c>
      <c r="B212" s="83">
        <v>90734</v>
      </c>
      <c r="C212" s="85" t="s">
        <v>202</v>
      </c>
      <c r="D212" s="86" t="s">
        <v>5</v>
      </c>
      <c r="E212" s="87">
        <v>90</v>
      </c>
      <c r="F212" s="18">
        <v>3.47</v>
      </c>
      <c r="G212" s="19">
        <v>312.3</v>
      </c>
      <c r="H212" s="37">
        <v>4.4800000000000004</v>
      </c>
      <c r="I212" s="107">
        <f>H212*E212</f>
        <v>403.20000000000005</v>
      </c>
      <c r="J212" s="87">
        <v>1.292</v>
      </c>
      <c r="K212" s="87"/>
    </row>
    <row r="213" spans="1:11" x14ac:dyDescent="0.2">
      <c r="A213" s="61">
        <v>208</v>
      </c>
      <c r="B213" s="69"/>
      <c r="C213" s="70" t="s">
        <v>78</v>
      </c>
      <c r="D213" s="71"/>
      <c r="E213" s="72"/>
      <c r="F213" s="12"/>
      <c r="G213" s="13">
        <f>SUM(G214:G219)</f>
        <v>4559.0600000000004</v>
      </c>
      <c r="H213" s="34"/>
      <c r="I213" s="101">
        <f>SUM(I214:I219)</f>
        <v>5890.125</v>
      </c>
      <c r="J213" s="72"/>
      <c r="K213" s="72"/>
    </row>
    <row r="214" spans="1:11" x14ac:dyDescent="0.2">
      <c r="A214" s="73">
        <v>209</v>
      </c>
      <c r="B214" s="73">
        <v>65000152</v>
      </c>
      <c r="C214" s="74" t="s">
        <v>156</v>
      </c>
      <c r="D214" s="75" t="s">
        <v>1</v>
      </c>
      <c r="E214" s="76">
        <v>16</v>
      </c>
      <c r="F214" s="14">
        <v>63.57</v>
      </c>
      <c r="G214" s="15">
        <v>1017.12</v>
      </c>
      <c r="H214" s="36">
        <v>82.13</v>
      </c>
      <c r="I214" s="106">
        <f>H214*E214</f>
        <v>1314.08</v>
      </c>
      <c r="J214" s="76">
        <v>1.292</v>
      </c>
      <c r="K214" s="76"/>
    </row>
    <row r="215" spans="1:11" x14ac:dyDescent="0.2">
      <c r="A215" s="73">
        <v>210</v>
      </c>
      <c r="B215" s="73">
        <v>65000153</v>
      </c>
      <c r="C215" s="74" t="s">
        <v>203</v>
      </c>
      <c r="D215" s="75" t="s">
        <v>1</v>
      </c>
      <c r="E215" s="76">
        <v>1</v>
      </c>
      <c r="F215" s="14">
        <v>84.76</v>
      </c>
      <c r="G215" s="15">
        <v>84.76</v>
      </c>
      <c r="H215" s="36">
        <v>109.51</v>
      </c>
      <c r="I215" s="106">
        <f t="shared" ref="I215:I219" si="18">H215*E215</f>
        <v>109.51</v>
      </c>
      <c r="J215" s="76">
        <v>1.292</v>
      </c>
      <c r="K215" s="76"/>
    </row>
    <row r="216" spans="1:11" x14ac:dyDescent="0.2">
      <c r="A216" s="73">
        <v>211</v>
      </c>
      <c r="B216" s="73">
        <v>65000160</v>
      </c>
      <c r="C216" s="74" t="s">
        <v>182</v>
      </c>
      <c r="D216" s="75" t="s">
        <v>1</v>
      </c>
      <c r="E216" s="76">
        <v>63.5</v>
      </c>
      <c r="F216" s="14">
        <v>13.09</v>
      </c>
      <c r="G216" s="15">
        <v>831.22</v>
      </c>
      <c r="H216" s="36">
        <v>16.91</v>
      </c>
      <c r="I216" s="106">
        <f t="shared" si="18"/>
        <v>1073.7850000000001</v>
      </c>
      <c r="J216" s="76">
        <v>1.292</v>
      </c>
      <c r="K216" s="76"/>
    </row>
    <row r="217" spans="1:11" x14ac:dyDescent="0.2">
      <c r="A217" s="73">
        <v>212</v>
      </c>
      <c r="B217" s="73">
        <v>65000161</v>
      </c>
      <c r="C217" s="74" t="s">
        <v>204</v>
      </c>
      <c r="D217" s="75" t="s">
        <v>1</v>
      </c>
      <c r="E217" s="76">
        <v>3.5</v>
      </c>
      <c r="F217" s="14">
        <v>17.690000000000001</v>
      </c>
      <c r="G217" s="15">
        <v>61.92</v>
      </c>
      <c r="H217" s="36">
        <v>22.86</v>
      </c>
      <c r="I217" s="106">
        <f t="shared" si="18"/>
        <v>80.009999999999991</v>
      </c>
      <c r="J217" s="76">
        <v>1.292</v>
      </c>
      <c r="K217" s="76"/>
    </row>
    <row r="218" spans="1:11" x14ac:dyDescent="0.2">
      <c r="A218" s="73">
        <v>213</v>
      </c>
      <c r="B218" s="73">
        <v>65000172</v>
      </c>
      <c r="C218" s="74" t="s">
        <v>205</v>
      </c>
      <c r="D218" s="75" t="s">
        <v>38</v>
      </c>
      <c r="E218" s="76">
        <v>59</v>
      </c>
      <c r="F218" s="14">
        <v>10.199999999999999</v>
      </c>
      <c r="G218" s="15">
        <v>601.79999999999995</v>
      </c>
      <c r="H218" s="36">
        <v>13.18</v>
      </c>
      <c r="I218" s="106">
        <f t="shared" si="18"/>
        <v>777.62</v>
      </c>
      <c r="J218" s="76">
        <v>1.292</v>
      </c>
      <c r="K218" s="76"/>
    </row>
    <row r="219" spans="1:11" x14ac:dyDescent="0.2">
      <c r="A219" s="73">
        <v>214</v>
      </c>
      <c r="B219" s="73">
        <v>65000173</v>
      </c>
      <c r="C219" s="74" t="s">
        <v>80</v>
      </c>
      <c r="D219" s="75" t="s">
        <v>1</v>
      </c>
      <c r="E219" s="76">
        <v>84</v>
      </c>
      <c r="F219" s="14">
        <v>23.36</v>
      </c>
      <c r="G219" s="15">
        <v>1962.24</v>
      </c>
      <c r="H219" s="36">
        <v>30.18</v>
      </c>
      <c r="I219" s="106">
        <f t="shared" si="18"/>
        <v>2535.12</v>
      </c>
      <c r="J219" s="76">
        <v>1.292</v>
      </c>
      <c r="K219" s="76"/>
    </row>
    <row r="220" spans="1:11" x14ac:dyDescent="0.2">
      <c r="A220" s="61">
        <v>215</v>
      </c>
      <c r="B220" s="69"/>
      <c r="C220" s="70" t="s">
        <v>87</v>
      </c>
      <c r="D220" s="71"/>
      <c r="E220" s="72"/>
      <c r="F220" s="12"/>
      <c r="G220" s="13">
        <f>SUM(G221:G221)</f>
        <v>2244.34</v>
      </c>
      <c r="H220" s="34"/>
      <c r="I220" s="101">
        <f>SUM(I221:I221)</f>
        <v>2900.03</v>
      </c>
      <c r="J220" s="72"/>
      <c r="K220" s="72"/>
    </row>
    <row r="221" spans="1:11" s="20" customFormat="1" ht="24" x14ac:dyDescent="0.2">
      <c r="A221" s="83">
        <v>216</v>
      </c>
      <c r="B221" s="84">
        <v>101572</v>
      </c>
      <c r="C221" s="85" t="s">
        <v>206</v>
      </c>
      <c r="D221" s="86" t="s">
        <v>38</v>
      </c>
      <c r="E221" s="87">
        <v>119</v>
      </c>
      <c r="F221" s="18">
        <v>18.86</v>
      </c>
      <c r="G221" s="19">
        <v>2244.34</v>
      </c>
      <c r="H221" s="37">
        <v>24.37</v>
      </c>
      <c r="I221" s="107">
        <f>H221*E221</f>
        <v>2900.03</v>
      </c>
      <c r="J221" s="87">
        <v>1.292</v>
      </c>
      <c r="K221" s="87"/>
    </row>
    <row r="222" spans="1:11" x14ac:dyDescent="0.2">
      <c r="A222" s="61">
        <v>217</v>
      </c>
      <c r="B222" s="69"/>
      <c r="C222" s="70" t="s">
        <v>89</v>
      </c>
      <c r="D222" s="71"/>
      <c r="E222" s="72"/>
      <c r="F222" s="12"/>
      <c r="G222" s="13">
        <f>SUM(G223:G224)</f>
        <v>1980.92</v>
      </c>
      <c r="H222" s="34"/>
      <c r="I222" s="101">
        <f>SUM(I223:I224)</f>
        <v>2559.3440000000001</v>
      </c>
      <c r="J222" s="72"/>
      <c r="K222" s="72"/>
    </row>
    <row r="223" spans="1:11" x14ac:dyDescent="0.2">
      <c r="A223" s="73">
        <v>218</v>
      </c>
      <c r="B223" s="73">
        <v>65000316</v>
      </c>
      <c r="C223" s="74" t="s">
        <v>207</v>
      </c>
      <c r="D223" s="75" t="s">
        <v>76</v>
      </c>
      <c r="E223" s="76">
        <v>2</v>
      </c>
      <c r="F223" s="14">
        <v>807.41</v>
      </c>
      <c r="G223" s="15">
        <v>1614.82</v>
      </c>
      <c r="H223" s="36">
        <v>1043.17</v>
      </c>
      <c r="I223" s="106">
        <f>H223*E223</f>
        <v>2086.34</v>
      </c>
      <c r="J223" s="76">
        <v>1.292</v>
      </c>
      <c r="K223" s="76"/>
    </row>
    <row r="224" spans="1:11" x14ac:dyDescent="0.2">
      <c r="A224" s="73">
        <v>219</v>
      </c>
      <c r="B224" s="73">
        <v>65000317</v>
      </c>
      <c r="C224" s="74" t="s">
        <v>208</v>
      </c>
      <c r="D224" s="75" t="s">
        <v>5</v>
      </c>
      <c r="E224" s="76">
        <v>0.6</v>
      </c>
      <c r="F224" s="14">
        <v>610.16999999999996</v>
      </c>
      <c r="G224" s="15">
        <v>366.1</v>
      </c>
      <c r="H224" s="36">
        <v>788.34</v>
      </c>
      <c r="I224" s="106">
        <f>H224*E224</f>
        <v>473.00400000000002</v>
      </c>
      <c r="J224" s="76">
        <v>1.292</v>
      </c>
      <c r="K224" s="76"/>
    </row>
    <row r="225" spans="1:11" x14ac:dyDescent="0.2">
      <c r="A225" s="61">
        <v>220</v>
      </c>
      <c r="B225" s="69"/>
      <c r="C225" s="70" t="s">
        <v>183</v>
      </c>
      <c r="D225" s="71"/>
      <c r="E225" s="72"/>
      <c r="F225" s="12"/>
      <c r="G225" s="13">
        <f>SUM(G226:G226)</f>
        <v>45.48</v>
      </c>
      <c r="H225" s="34"/>
      <c r="I225" s="101">
        <f>SUM(I226:I226)</f>
        <v>58.760999999999996</v>
      </c>
      <c r="J225" s="72"/>
      <c r="K225" s="72"/>
    </row>
    <row r="226" spans="1:11" x14ac:dyDescent="0.2">
      <c r="A226" s="73">
        <v>221</v>
      </c>
      <c r="B226" s="73">
        <v>65001147</v>
      </c>
      <c r="C226" s="74" t="s">
        <v>184</v>
      </c>
      <c r="D226" s="75" t="s">
        <v>185</v>
      </c>
      <c r="E226" s="76">
        <v>0.09</v>
      </c>
      <c r="F226" s="14">
        <v>505.34</v>
      </c>
      <c r="G226" s="15">
        <v>45.48</v>
      </c>
      <c r="H226" s="36">
        <v>652.9</v>
      </c>
      <c r="I226" s="106">
        <f>H226*E226</f>
        <v>58.760999999999996</v>
      </c>
      <c r="J226" s="76">
        <v>1.292</v>
      </c>
      <c r="K226" s="76"/>
    </row>
    <row r="227" spans="1:11" x14ac:dyDescent="0.2">
      <c r="A227" s="61">
        <v>222</v>
      </c>
      <c r="B227" s="69"/>
      <c r="C227" s="70" t="s">
        <v>186</v>
      </c>
      <c r="D227" s="71"/>
      <c r="E227" s="72"/>
      <c r="F227" s="12"/>
      <c r="G227" s="13">
        <f>SUM(G228:G228)</f>
        <v>803.69999999999993</v>
      </c>
      <c r="H227" s="34"/>
      <c r="I227" s="101">
        <f>SUM(I228:I228)</f>
        <v>1038.5999999999999</v>
      </c>
      <c r="J227" s="72"/>
      <c r="K227" s="72"/>
    </row>
    <row r="228" spans="1:11" s="20" customFormat="1" x14ac:dyDescent="0.2">
      <c r="A228" s="83">
        <v>223</v>
      </c>
      <c r="B228" s="84">
        <v>99063</v>
      </c>
      <c r="C228" s="85" t="s">
        <v>187</v>
      </c>
      <c r="D228" s="86" t="s">
        <v>5</v>
      </c>
      <c r="E228" s="87">
        <v>90</v>
      </c>
      <c r="F228" s="18">
        <v>8.93</v>
      </c>
      <c r="G228" s="19">
        <v>803.69999999999993</v>
      </c>
      <c r="H228" s="37">
        <v>11.54</v>
      </c>
      <c r="I228" s="107">
        <f>H228*E228</f>
        <v>1038.5999999999999</v>
      </c>
      <c r="J228" s="87">
        <v>1.292</v>
      </c>
      <c r="K228" s="87"/>
    </row>
    <row r="229" spans="1:11" x14ac:dyDescent="0.2">
      <c r="A229" s="57">
        <v>224</v>
      </c>
      <c r="B229" s="57"/>
      <c r="C229" s="58" t="s">
        <v>103</v>
      </c>
      <c r="D229" s="59"/>
      <c r="E229" s="60"/>
      <c r="F229" s="9"/>
      <c r="G229" s="10">
        <f>G230</f>
        <v>8247.48</v>
      </c>
      <c r="H229" s="33"/>
      <c r="I229" s="100">
        <f>I230</f>
        <v>9839.36</v>
      </c>
      <c r="J229" s="60"/>
      <c r="K229" s="60"/>
    </row>
    <row r="230" spans="1:11" x14ac:dyDescent="0.2">
      <c r="A230" s="61">
        <v>225</v>
      </c>
      <c r="B230" s="69"/>
      <c r="C230" s="70" t="s">
        <v>104</v>
      </c>
      <c r="D230" s="71"/>
      <c r="E230" s="72"/>
      <c r="F230" s="12"/>
      <c r="G230" s="13">
        <f>SUM(G231:G232)</f>
        <v>8247.48</v>
      </c>
      <c r="H230" s="34"/>
      <c r="I230" s="101">
        <f>SUM(I231:I232)</f>
        <v>9839.36</v>
      </c>
      <c r="J230" s="72"/>
      <c r="K230" s="72"/>
    </row>
    <row r="231" spans="1:11" s="20" customFormat="1" x14ac:dyDescent="0.2">
      <c r="A231" s="83">
        <v>226</v>
      </c>
      <c r="B231" s="83">
        <v>41936</v>
      </c>
      <c r="C231" s="85" t="s">
        <v>209</v>
      </c>
      <c r="D231" s="86" t="s">
        <v>5</v>
      </c>
      <c r="E231" s="87">
        <v>90</v>
      </c>
      <c r="F231" s="18">
        <v>78.75</v>
      </c>
      <c r="G231" s="19">
        <v>7087.5</v>
      </c>
      <c r="H231" s="37">
        <v>93.95</v>
      </c>
      <c r="I231" s="107">
        <f>H231*E231</f>
        <v>8455.5</v>
      </c>
      <c r="J231" s="87"/>
      <c r="K231" s="87">
        <v>1.1930000000000001</v>
      </c>
    </row>
    <row r="232" spans="1:11" s="20" customFormat="1" x14ac:dyDescent="0.2">
      <c r="A232" s="83">
        <v>227</v>
      </c>
      <c r="B232" s="83">
        <v>21090</v>
      </c>
      <c r="C232" s="85" t="s">
        <v>175</v>
      </c>
      <c r="D232" s="86" t="s">
        <v>76</v>
      </c>
      <c r="E232" s="87">
        <v>2</v>
      </c>
      <c r="F232" s="18">
        <v>579.99</v>
      </c>
      <c r="G232" s="19">
        <v>1159.98</v>
      </c>
      <c r="H232" s="37">
        <v>691.93</v>
      </c>
      <c r="I232" s="107">
        <f>H232*E232</f>
        <v>1383.86</v>
      </c>
      <c r="J232" s="87"/>
      <c r="K232" s="87">
        <v>1.1930000000000001</v>
      </c>
    </row>
  </sheetData>
  <sheetProtection algorithmName="SHA-512" hashValue="7onyGl6pKOD1njQhJHzgrpVpWbz22xO6azvC8/vGIl8hUjHkMYoe8SMSudPeSY4d2l6HGs79WxL+C0l2zDby6Q==" saltValue="A1wxRESbXV9x/MS6nAtd5g==" spinCount="100000" sheet="1" objects="1" scenarios="1"/>
  <autoFilter ref="B1:B232"/>
  <pageMargins left="0.39370078740157483" right="0.39370078740157483" top="0.51181102362204722" bottom="0.51181102362204722" header="0.51181102362204722" footer="0.51181102362204722"/>
  <pageSetup paperSize="9" scale="71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Orçamento UTR II -ARRED</vt:lpstr>
      <vt:lpstr>'Orçamento UTR II -ARRED'!Area_de_impressao</vt:lpstr>
      <vt:lpstr>'Orçamento UTR II -ARRED'!Titulos_de_impressao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Engenharia</dc:creator>
  <cp:lastModifiedBy>Engenharia</cp:lastModifiedBy>
  <cp:lastPrinted>2025-10-16T17:06:43Z</cp:lastPrinted>
  <dcterms:created xsi:type="dcterms:W3CDTF">2025-02-25T14:40:09Z</dcterms:created>
  <dcterms:modified xsi:type="dcterms:W3CDTF">2025-10-17T13:09:42Z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2025-02-25T00:00:00Z</vt:filetime>
  </property>
  <property fmtid="{D5CDD505-2E9C-101B-9397-08002B2CF9AE}" pid="3" name="LastSaved">
    <vt:filetime>2025-02-25T00:00:00Z</vt:filetime>
  </property>
  <property fmtid="{D5CDD505-2E9C-101B-9397-08002B2CF9AE}" pid="4" name="Producer">
    <vt:lpwstr>iLovePDF</vt:lpwstr>
  </property>
</Properties>
</file>